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cma01-my.sharepoint.com/personal/ludovic_cathan_icmagroup_org/Documents/Desktop/SFTR public data/UK/"/>
    </mc:Choice>
  </mc:AlternateContent>
  <xr:revisionPtr revIDLastSave="0" documentId="8_{D1089CB1-BD46-4AEA-B233-6E21C4639BE0}" xr6:coauthVersionLast="47" xr6:coauthVersionMax="47" xr10:uidLastSave="{00000000-0000-0000-0000-000000000000}"/>
  <bookViews>
    <workbookView xWindow="-28920" yWindow="-2625" windowWidth="29040" windowHeight="15840" xr2:uid="{00000000-000D-0000-FFFF-FFFF00000000}"/>
  </bookViews>
  <sheets>
    <sheet name="NEWT - UK" sheetId="2" r:id="rId1"/>
    <sheet name="Outstanding - UK" sheetId="5" r:id="rId2"/>
    <sheet name="Images - UK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4" i="3" l="1"/>
  <c r="B43" i="3"/>
  <c r="B42" i="3"/>
  <c r="B41" i="3"/>
  <c r="B30" i="3"/>
  <c r="B29" i="3"/>
  <c r="B28" i="3"/>
  <c r="B19" i="3"/>
  <c r="B18" i="3"/>
  <c r="B16" i="3"/>
  <c r="B6" i="3"/>
  <c r="B5" i="3"/>
  <c r="B4" i="3"/>
  <c r="B3" i="3"/>
  <c r="J29" i="5"/>
  <c r="H29" i="5"/>
  <c r="J28" i="5"/>
  <c r="H28" i="5"/>
  <c r="J27" i="5"/>
  <c r="H27" i="5"/>
  <c r="J26" i="5"/>
  <c r="H26" i="5"/>
  <c r="J23" i="5"/>
  <c r="I23" i="5"/>
  <c r="H23" i="5"/>
  <c r="G23" i="5"/>
  <c r="J22" i="5"/>
  <c r="H22" i="5"/>
  <c r="J19" i="5"/>
  <c r="H19" i="5"/>
  <c r="H20" i="5" s="1"/>
  <c r="J18" i="5"/>
  <c r="J20" i="5" s="1"/>
  <c r="H18" i="5"/>
  <c r="H15" i="5"/>
  <c r="J14" i="5"/>
  <c r="H14" i="5"/>
  <c r="K13" i="5"/>
  <c r="I13" i="5"/>
  <c r="J13" i="5" s="1"/>
  <c r="G13" i="5"/>
  <c r="H13" i="5" s="1"/>
  <c r="J10" i="5"/>
  <c r="H10" i="5"/>
  <c r="K8" i="5"/>
  <c r="J8" i="5"/>
  <c r="I8" i="5"/>
  <c r="J15" i="5" s="1"/>
  <c r="G8" i="5"/>
  <c r="J7" i="5"/>
  <c r="H7" i="5"/>
  <c r="H8" i="5" s="1"/>
  <c r="J5" i="5"/>
  <c r="J9" i="5" s="1"/>
  <c r="H5" i="5"/>
  <c r="H9" i="5" s="1"/>
  <c r="J29" i="2"/>
  <c r="H29" i="2"/>
  <c r="J28" i="2"/>
  <c r="H28" i="2"/>
  <c r="J27" i="2"/>
  <c r="H27" i="2"/>
  <c r="J26" i="2"/>
  <c r="H26" i="2"/>
  <c r="I23" i="2"/>
  <c r="H23" i="2"/>
  <c r="G23" i="2"/>
  <c r="B31" i="3" s="1"/>
  <c r="J22" i="2"/>
  <c r="J23" i="2" s="1"/>
  <c r="H22" i="2"/>
  <c r="J19" i="2"/>
  <c r="J20" i="2" s="1"/>
  <c r="H19" i="2"/>
  <c r="H20" i="2" s="1"/>
  <c r="J18" i="2"/>
  <c r="H18" i="2"/>
  <c r="H15" i="2"/>
  <c r="J14" i="2"/>
  <c r="H14" i="2"/>
  <c r="K13" i="2"/>
  <c r="I13" i="2"/>
  <c r="J13" i="2" s="1"/>
  <c r="G13" i="2"/>
  <c r="H13" i="2" s="1"/>
  <c r="J10" i="2"/>
  <c r="H10" i="2"/>
  <c r="K8" i="2"/>
  <c r="J8" i="2"/>
  <c r="I8" i="2"/>
  <c r="J15" i="2" s="1"/>
  <c r="G8" i="2"/>
  <c r="J7" i="2"/>
  <c r="H7" i="2"/>
  <c r="H8" i="2" s="1"/>
  <c r="J5" i="2"/>
  <c r="J9" i="2" s="1"/>
  <c r="H5" i="2"/>
  <c r="H9" i="2" s="1"/>
  <c r="B17" i="3" l="1"/>
</calcChain>
</file>

<file path=xl/sharedStrings.xml><?xml version="1.0" encoding="utf-8"?>
<sst xmlns="http://schemas.openxmlformats.org/spreadsheetml/2006/main" count="83" uniqueCount="46">
  <si>
    <r>
      <rPr>
        <b/>
        <sz val="20"/>
        <rFont val="Calibri"/>
        <family val="2"/>
      </rPr>
      <t xml:space="preserve">SFTR Public Data
</t>
    </r>
    <r>
      <rPr>
        <b/>
        <sz val="9"/>
        <color rgb="FF000000"/>
        <rFont val="Calibri"/>
        <family val="2"/>
      </rPr>
      <t>for week ending 07 October 2022</t>
    </r>
  </si>
  <si>
    <t>Cash Value (Eur mn)</t>
  </si>
  <si>
    <t>Percentage</t>
  </si>
  <si>
    <t>Number Of Transactions</t>
  </si>
  <si>
    <t>Collateral Market Value (Eur mn)*</t>
  </si>
  <si>
    <t>ALL SFTS</t>
  </si>
  <si>
    <t>Total SFT</t>
  </si>
  <si>
    <t>Total Repos</t>
  </si>
  <si>
    <t>Of which</t>
  </si>
  <si>
    <t>Total repurchase transactions (REPO)</t>
  </si>
  <si>
    <t>Total buy/sell-backs (SBSC)</t>
  </si>
  <si>
    <t>Total securities/commodities lending/ borrowing (SLEB)</t>
  </si>
  <si>
    <t>Total margin lending (MGLD)</t>
  </si>
  <si>
    <t>REPOS</t>
  </si>
  <si>
    <t>Cleared Repos</t>
  </si>
  <si>
    <t>Repurchase transactions (REPO)</t>
  </si>
  <si>
    <t>Buy/sell-backs (SBSC)</t>
  </si>
  <si>
    <t>*Percentages of the total in each type of repo</t>
  </si>
  <si>
    <t>Execution Venue</t>
  </si>
  <si>
    <t>GB-based Trading Venues</t>
  </si>
  <si>
    <t>Non GB-based Trading Venues</t>
  </si>
  <si>
    <t>OTC</t>
  </si>
  <si>
    <t>of which</t>
  </si>
  <si>
    <t>OTC registered post trade on a Trading Venue (MIC = XOFF)</t>
  </si>
  <si>
    <t>Pure OTC (MIC = XXXX)</t>
  </si>
  <si>
    <t>Counterparties</t>
  </si>
  <si>
    <t>GB-GB counterparties</t>
  </si>
  <si>
    <t>GB-nonGB counterparties</t>
  </si>
  <si>
    <t>NonGB - GB counterparties</t>
  </si>
  <si>
    <t>NonGB-nonGB counterparties</t>
  </si>
  <si>
    <t>New Reported Loan Values</t>
  </si>
  <si>
    <t>Repo</t>
  </si>
  <si>
    <t>SBSC</t>
  </si>
  <si>
    <t>SLEB</t>
  </si>
  <si>
    <t>MGLD</t>
  </si>
  <si>
    <t>New Reported Transaction Numbers</t>
  </si>
  <si>
    <t>GB MIC</t>
  </si>
  <si>
    <t>nGB MIC</t>
  </si>
  <si>
    <t>XOFF</t>
  </si>
  <si>
    <t>XXXX</t>
  </si>
  <si>
    <t>Location of Counterparties</t>
  </si>
  <si>
    <t>GB-GB</t>
  </si>
  <si>
    <t>GB-nGB</t>
  </si>
  <si>
    <t>nGB-GB</t>
  </si>
  <si>
    <t>nGB-nGB</t>
  </si>
  <si>
    <r>
      <rPr>
        <b/>
        <sz val="20"/>
        <rFont val="Calibri"/>
        <family val="2"/>
      </rPr>
      <t>SFTR Public Data</t>
    </r>
    <r>
      <rPr>
        <sz val="11"/>
        <rFont val="Calibri"/>
        <family val="2"/>
      </rPr>
      <t xml:space="preserve">
</t>
    </r>
    <r>
      <rPr>
        <b/>
        <sz val="11"/>
        <rFont val="Calibri"/>
        <family val="2"/>
      </rPr>
      <t>for week ending 07 October 2022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</si>
</sst>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\ ###\ ###\ ###\ ###\ ##0.00"/>
    <numFmt numFmtId="165" formatCode="#0.0%"/>
  </numFmts>
  <fonts count="6" x14ac:knownFonts="1">
    <font>
      <sz val="11"/>
      <name val="Calibri"/>
    </font>
    <font>
      <b/>
      <sz val="11"/>
      <name val="Calibri"/>
      <family val="2"/>
    </font>
    <font>
      <sz val="11"/>
      <color rgb="FFFFFFFF"/>
      <name val="Calibri"/>
      <family val="2"/>
    </font>
    <font>
      <b/>
      <sz val="20"/>
      <name val="Calibri"/>
      <family val="2"/>
    </font>
    <font>
      <b/>
      <sz val="9"/>
      <color rgb="FF000000"/>
      <name val="Calibri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DCE6F1"/>
      </patternFill>
    </fill>
    <fill>
      <patternFill patternType="solid">
        <fgColor rgb="FF36609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 applyNumberFormat="1" applyFont="1" applyProtection="1"/>
    <xf numFmtId="0" fontId="1" fillId="2" borderId="0" xfId="0" applyNumberFormat="1" applyFont="1" applyFill="1" applyProtection="1"/>
    <xf numFmtId="164" fontId="0" fillId="0" borderId="0" xfId="0" applyNumberFormat="1" applyFont="1" applyProtection="1"/>
    <xf numFmtId="164" fontId="1" fillId="2" borderId="0" xfId="0" applyNumberFormat="1" applyFont="1" applyFill="1" applyProtection="1"/>
    <xf numFmtId="165" fontId="0" fillId="0" borderId="0" xfId="0" applyNumberFormat="1" applyFont="1" applyProtection="1"/>
    <xf numFmtId="165" fontId="1" fillId="2" borderId="0" xfId="0" applyNumberFormat="1" applyFont="1" applyFill="1" applyProtection="1"/>
    <xf numFmtId="0" fontId="0" fillId="0" borderId="0" xfId="0" applyNumberFormat="1" applyFont="1" applyProtection="1"/>
    <xf numFmtId="0" fontId="0" fillId="0" borderId="0" xfId="0" applyNumberFormat="1" applyFont="1" applyAlignment="1" applyProtection="1">
      <alignment horizontal="center" vertical="center" wrapText="1"/>
    </xf>
    <xf numFmtId="164" fontId="0" fillId="0" borderId="0" xfId="0" applyNumberFormat="1" applyFont="1" applyProtection="1"/>
    <xf numFmtId="165" fontId="0" fillId="0" borderId="0" xfId="0" applyNumberFormat="1" applyFont="1" applyProtection="1"/>
    <xf numFmtId="0" fontId="2" fillId="3" borderId="0" xfId="0" applyNumberFormat="1" applyFont="1" applyFill="1" applyProtection="1"/>
    <xf numFmtId="164" fontId="2" fillId="3" borderId="0" xfId="0" applyNumberFormat="1" applyFont="1" applyFill="1" applyProtection="1"/>
    <xf numFmtId="165" fontId="2" fillId="3" borderId="0" xfId="0" applyNumberFormat="1" applyFont="1" applyFill="1" applyProtection="1"/>
    <xf numFmtId="0" fontId="1" fillId="2" borderId="0" xfId="0" applyNumberFormat="1" applyFont="1" applyFill="1" applyProtection="1"/>
    <xf numFmtId="164" fontId="1" fillId="2" borderId="0" xfId="0" applyNumberFormat="1" applyFont="1" applyFill="1" applyProtection="1"/>
    <xf numFmtId="165" fontId="1" fillId="2" borderId="0" xfId="0" applyNumberFormat="1" applyFont="1" applyFill="1" applyProtection="1"/>
    <xf numFmtId="0" fontId="1" fillId="0" borderId="0" xfId="0" applyNumberFormat="1" applyFont="1" applyAlignment="1" applyProtection="1">
      <alignment horizontal="center" vertical="center" wrapText="1"/>
    </xf>
    <xf numFmtId="0" fontId="5" fillId="0" borderId="0" xfId="0" applyNumberFormat="1" applyFont="1" applyAlignment="1" applyProtection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rPr lang="en-GB"/>
              <a:t>New Reported Loan Values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UK'!$A$3:$A$6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UK'!$B$3:$B$6</c:f>
              <c:numCache>
                <c:formatCode>General</c:formatCode>
                <c:ptCount val="4"/>
                <c:pt idx="0">
                  <c:v>9333018.0025623199</c:v>
                </c:pt>
                <c:pt idx="1">
                  <c:v>297350.03665048629</c:v>
                </c:pt>
                <c:pt idx="2">
                  <c:v>570194.11810642004</c:v>
                </c:pt>
                <c:pt idx="3">
                  <c:v>120.05871163499999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20F7-4F7C-91FB-F0F112CA45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rPr lang="en-GB"/>
              <a:t>New Reported Transaction Numbers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UK'!$A$16:$A$19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UK'!$B$16:$B$19</c:f>
              <c:numCache>
                <c:formatCode>General</c:formatCode>
                <c:ptCount val="4"/>
                <c:pt idx="0">
                  <c:v>297152</c:v>
                </c:pt>
                <c:pt idx="1">
                  <c:v>10163</c:v>
                </c:pt>
                <c:pt idx="2">
                  <c:v>682972</c:v>
                </c:pt>
                <c:pt idx="3">
                  <c:v>63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1DA7-43D7-A0FE-9EAB7C1D3A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Execution Venue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UK'!$A$28:$A$31</c:f>
              <c:strCache>
                <c:ptCount val="4"/>
                <c:pt idx="0">
                  <c:v>GB MIC</c:v>
                </c:pt>
                <c:pt idx="1">
                  <c:v>nGB MIC</c:v>
                </c:pt>
                <c:pt idx="2">
                  <c:v>XOFF</c:v>
                </c:pt>
                <c:pt idx="3">
                  <c:v>XXXX</c:v>
                </c:pt>
              </c:strCache>
            </c:strRef>
          </c:cat>
          <c:val>
            <c:numRef>
              <c:f>'Images - UK'!$B$28:$B$31</c:f>
              <c:numCache>
                <c:formatCode>General</c:formatCode>
                <c:ptCount val="4"/>
                <c:pt idx="0">
                  <c:v>1205539.150082106</c:v>
                </c:pt>
                <c:pt idx="1">
                  <c:v>2651057.843534831</c:v>
                </c:pt>
                <c:pt idx="2">
                  <c:v>513985.99906663602</c:v>
                </c:pt>
                <c:pt idx="3">
                  <c:v>5259785.0465292335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EB1C-4B37-B005-18AD27A280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Location of Counterparties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UK'!$A$41:$A$44</c:f>
              <c:strCache>
                <c:ptCount val="4"/>
                <c:pt idx="0">
                  <c:v>GB-GB</c:v>
                </c:pt>
                <c:pt idx="1">
                  <c:v>GB-nGB</c:v>
                </c:pt>
                <c:pt idx="2">
                  <c:v>nGB-GB</c:v>
                </c:pt>
                <c:pt idx="3">
                  <c:v>nGB-nGB</c:v>
                </c:pt>
              </c:strCache>
            </c:strRef>
          </c:cat>
          <c:val>
            <c:numRef>
              <c:f>'Images - UK'!$B$41:$B$44</c:f>
              <c:numCache>
                <c:formatCode>General</c:formatCode>
                <c:ptCount val="4"/>
                <c:pt idx="0">
                  <c:v>2035185.046578934</c:v>
                </c:pt>
                <c:pt idx="1">
                  <c:v>7593635.5755280601</c:v>
                </c:pt>
                <c:pt idx="2">
                  <c:v>496.06630219700003</c:v>
                </c:pt>
                <c:pt idx="3">
                  <c:v>1051.3508036149999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58BA-4DFF-93D8-A1DA8BC7EE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95250</xdr:rowOff>
    </xdr:from>
    <xdr:to>
      <xdr:col>1</xdr:col>
      <xdr:colOff>285750</xdr:colOff>
      <xdr:row>0</xdr:row>
      <xdr:rowOff>819150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95250</xdr:rowOff>
    </xdr:from>
    <xdr:to>
      <xdr:col>1</xdr:col>
      <xdr:colOff>285750</xdr:colOff>
      <xdr:row>0</xdr:row>
      <xdr:rowOff>819150</xdr:rowOff>
    </xdr:to>
    <xdr:pic>
      <xdr:nvPicPr>
        <xdr:cNvPr id="5" name="logo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2</xdr:row>
      <xdr:rowOff>47625</xdr:rowOff>
    </xdr:from>
    <xdr:to>
      <xdr:col>13</xdr:col>
      <xdr:colOff>323850</xdr:colOff>
      <xdr:row>12</xdr:row>
      <xdr:rowOff>47625</xdr:rowOff>
    </xdr:to>
    <xdr:graphicFrame macro="">
      <xdr:nvGraphicFramePr>
        <xdr:cNvPr id="2" name="New Reported Loan Values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95250</xdr:colOff>
      <xdr:row>15</xdr:row>
      <xdr:rowOff>47625</xdr:rowOff>
    </xdr:from>
    <xdr:to>
      <xdr:col>13</xdr:col>
      <xdr:colOff>323850</xdr:colOff>
      <xdr:row>25</xdr:row>
      <xdr:rowOff>47625</xdr:rowOff>
    </xdr:to>
    <xdr:graphicFrame macro="">
      <xdr:nvGraphicFramePr>
        <xdr:cNvPr id="3" name="New Reported Transaction Numbers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95250</xdr:colOff>
      <xdr:row>27</xdr:row>
      <xdr:rowOff>47625</xdr:rowOff>
    </xdr:from>
    <xdr:to>
      <xdr:col>13</xdr:col>
      <xdr:colOff>323850</xdr:colOff>
      <xdr:row>37</xdr:row>
      <xdr:rowOff>47625</xdr:rowOff>
    </xdr:to>
    <xdr:graphicFrame macro="">
      <xdr:nvGraphicFramePr>
        <xdr:cNvPr id="4" name="Execution Venue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95250</xdr:colOff>
      <xdr:row>40</xdr:row>
      <xdr:rowOff>47625</xdr:rowOff>
    </xdr:from>
    <xdr:to>
      <xdr:col>13</xdr:col>
      <xdr:colOff>323850</xdr:colOff>
      <xdr:row>50</xdr:row>
      <xdr:rowOff>47625</xdr:rowOff>
    </xdr:to>
    <xdr:graphicFrame macro="">
      <xdr:nvGraphicFramePr>
        <xdr:cNvPr id="5" name="Location of Counterparties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"/>
  <sheetViews>
    <sheetView tabSelected="1" workbookViewId="0">
      <selection activeCell="F1" sqref="F1:K1"/>
    </sheetView>
  </sheetViews>
  <sheetFormatPr defaultRowHeight="14.4" x14ac:dyDescent="0.3"/>
  <cols>
    <col min="2" max="2" width="9.109375" customWidth="1"/>
    <col min="3" max="5" width="2" customWidth="1"/>
    <col min="6" max="6" width="53.44140625" customWidth="1"/>
    <col min="7" max="7" width="19.44140625" style="2" customWidth="1"/>
    <col min="8" max="8" width="11.44140625" style="4" customWidth="1"/>
    <col min="9" max="9" width="23.21875" customWidth="1"/>
    <col min="10" max="10" width="11.44140625" style="4" customWidth="1"/>
    <col min="11" max="11" width="32" style="2" customWidth="1"/>
  </cols>
  <sheetData>
    <row r="1" spans="1:11" ht="79.95" customHeight="1" x14ac:dyDescent="0.3">
      <c r="A1" s="6"/>
      <c r="B1" s="6"/>
      <c r="C1" s="6"/>
      <c r="D1" s="6"/>
      <c r="E1" s="6"/>
      <c r="F1" s="16" t="s">
        <v>0</v>
      </c>
      <c r="G1" s="8"/>
      <c r="H1" s="9"/>
      <c r="I1" s="6"/>
      <c r="J1" s="9"/>
      <c r="K1" s="8"/>
    </row>
    <row r="2" spans="1:11" x14ac:dyDescent="0.3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3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3">
      <c r="B4" s="1"/>
      <c r="C4" s="1"/>
      <c r="D4" s="13" t="s">
        <v>6</v>
      </c>
      <c r="E4" s="13"/>
      <c r="F4" s="13"/>
      <c r="G4" s="3">
        <v>10200682.21603086</v>
      </c>
      <c r="H4" s="5"/>
      <c r="I4" s="1">
        <v>990350</v>
      </c>
      <c r="J4" s="5"/>
      <c r="K4" s="3">
        <v>1298582.9432841749</v>
      </c>
    </row>
    <row r="5" spans="1:11" x14ac:dyDescent="0.3">
      <c r="E5" s="6" t="s">
        <v>7</v>
      </c>
      <c r="F5" s="6"/>
      <c r="G5" s="2">
        <v>9630368.0392128062</v>
      </c>
      <c r="H5" s="4">
        <f>G5/G4</f>
        <v>0.94409058485110164</v>
      </c>
      <c r="I5">
        <v>307315</v>
      </c>
      <c r="J5" s="4">
        <f>I5/I4</f>
        <v>0.31030948654516083</v>
      </c>
      <c r="K5" s="2">
        <v>924648.85595866595</v>
      </c>
    </row>
    <row r="6" spans="1:11" x14ac:dyDescent="0.3">
      <c r="F6" t="s">
        <v>8</v>
      </c>
    </row>
    <row r="7" spans="1:11" x14ac:dyDescent="0.3">
      <c r="F7" t="s">
        <v>9</v>
      </c>
      <c r="G7" s="2">
        <v>9333018.0025623199</v>
      </c>
      <c r="H7" s="4">
        <f>G7/G5</f>
        <v>0.96912370997248076</v>
      </c>
      <c r="I7">
        <v>297152</v>
      </c>
      <c r="J7" s="4">
        <f>I7/I5</f>
        <v>0.9669296975416104</v>
      </c>
      <c r="K7" s="2">
        <v>882748.59400007105</v>
      </c>
    </row>
    <row r="8" spans="1:11" x14ac:dyDescent="0.3">
      <c r="F8" t="s">
        <v>10</v>
      </c>
      <c r="G8" s="2">
        <f>G5-G7</f>
        <v>297350.03665048629</v>
      </c>
      <c r="H8" s="4">
        <f>1-H7</f>
        <v>3.0876290027519238E-2</v>
      </c>
      <c r="I8">
        <f>I5-I7</f>
        <v>10163</v>
      </c>
      <c r="J8" s="4">
        <f>1-J7</f>
        <v>3.30703024583896E-2</v>
      </c>
      <c r="K8" s="2">
        <f>K5-K7</f>
        <v>41900.2619585949</v>
      </c>
    </row>
    <row r="9" spans="1:11" x14ac:dyDescent="0.3">
      <c r="E9" s="6" t="s">
        <v>11</v>
      </c>
      <c r="F9" s="6"/>
      <c r="G9" s="2">
        <v>570194.11810642004</v>
      </c>
      <c r="H9" s="4">
        <f>1-H5-H10</f>
        <v>5.5897645474175389E-2</v>
      </c>
      <c r="I9">
        <v>682972</v>
      </c>
      <c r="J9" s="4">
        <f>1-J5-J10</f>
        <v>0.68962689958095624</v>
      </c>
      <c r="K9" s="2">
        <v>373169.76138741698</v>
      </c>
    </row>
    <row r="10" spans="1:11" x14ac:dyDescent="0.3">
      <c r="E10" s="6" t="s">
        <v>12</v>
      </c>
      <c r="F10" s="6"/>
      <c r="G10" s="2">
        <v>120.05871163499999</v>
      </c>
      <c r="H10" s="4">
        <f>G10/G4</f>
        <v>1.1769674722963331E-5</v>
      </c>
      <c r="I10">
        <v>63</v>
      </c>
      <c r="J10" s="4">
        <f>I10/I4</f>
        <v>6.3613873882970668E-5</v>
      </c>
      <c r="K10" s="2">
        <v>764.325938092</v>
      </c>
    </row>
    <row r="12" spans="1:11" x14ac:dyDescent="0.3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3">
      <c r="B13" s="1"/>
      <c r="C13" s="1"/>
      <c r="D13" s="13" t="s">
        <v>14</v>
      </c>
      <c r="E13" s="13"/>
      <c r="F13" s="13"/>
      <c r="G13" s="3">
        <f>G14+G15</f>
        <v>2707496.8019912019</v>
      </c>
      <c r="H13" s="5">
        <f>G13/G5</f>
        <v>0.28114157122208122</v>
      </c>
      <c r="I13" s="1">
        <f>I14+I15</f>
        <v>87710</v>
      </c>
      <c r="J13" s="5">
        <f>I13/I5</f>
        <v>0.28540748092348239</v>
      </c>
      <c r="K13" s="3">
        <f>K14+K15</f>
        <v>76242.128066367994</v>
      </c>
    </row>
    <row r="14" spans="1:11" x14ac:dyDescent="0.3">
      <c r="E14" s="6" t="s">
        <v>15</v>
      </c>
      <c r="F14" s="6"/>
      <c r="G14" s="2">
        <v>2598863.7442429219</v>
      </c>
      <c r="H14" s="4">
        <f>G14/G7</f>
        <v>0.278459094746139</v>
      </c>
      <c r="I14">
        <v>82954</v>
      </c>
      <c r="J14" s="4">
        <f>I14/I7</f>
        <v>0.27916352573766962</v>
      </c>
      <c r="K14" s="2">
        <v>71761.606048438</v>
      </c>
    </row>
    <row r="15" spans="1:11" x14ac:dyDescent="0.3">
      <c r="E15" s="6" t="s">
        <v>16</v>
      </c>
      <c r="F15" s="6"/>
      <c r="G15" s="2">
        <v>108633.05774828</v>
      </c>
      <c r="H15" s="4">
        <f>G15/G8</f>
        <v>0.36533729395826642</v>
      </c>
      <c r="I15">
        <v>4756</v>
      </c>
      <c r="J15" s="4">
        <f>I15/I8</f>
        <v>0.46797205549542459</v>
      </c>
      <c r="K15" s="2">
        <v>4480.5220179300004</v>
      </c>
    </row>
    <row r="16" spans="1:11" x14ac:dyDescent="0.3">
      <c r="E16" s="6" t="s">
        <v>17</v>
      </c>
      <c r="F16" s="6"/>
      <c r="G16" s="8"/>
      <c r="H16" s="9"/>
      <c r="I16" s="6"/>
      <c r="J16" s="9"/>
      <c r="K16" s="8"/>
    </row>
    <row r="17" spans="2:11" x14ac:dyDescent="0.3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3">
      <c r="E18" s="6" t="s">
        <v>19</v>
      </c>
      <c r="F18" s="6"/>
      <c r="G18" s="2">
        <v>1205539.150082106</v>
      </c>
      <c r="H18" s="4">
        <f>G18/G5</f>
        <v>0.1251810050429441</v>
      </c>
      <c r="I18">
        <v>38245</v>
      </c>
      <c r="J18" s="4">
        <f>I18/I5</f>
        <v>0.12444885540894522</v>
      </c>
      <c r="K18" s="2">
        <v>387213.8272995</v>
      </c>
    </row>
    <row r="19" spans="2:11" x14ac:dyDescent="0.3">
      <c r="E19" s="6" t="s">
        <v>20</v>
      </c>
      <c r="F19" s="6"/>
      <c r="G19" s="2">
        <v>2651057.843534831</v>
      </c>
      <c r="H19" s="4">
        <f>G19/G5</f>
        <v>0.27528105184976198</v>
      </c>
      <c r="I19">
        <v>89224</v>
      </c>
      <c r="J19" s="4">
        <f>I19/I5</f>
        <v>0.29033402209459347</v>
      </c>
      <c r="K19" s="2">
        <v>62385.958995620997</v>
      </c>
    </row>
    <row r="20" spans="2:11" x14ac:dyDescent="0.3">
      <c r="E20" s="6" t="s">
        <v>21</v>
      </c>
      <c r="F20" s="6"/>
      <c r="G20" s="2">
        <v>5773771.0455958694</v>
      </c>
      <c r="H20" s="4">
        <f>1-H18-H19</f>
        <v>0.59953794310729402</v>
      </c>
      <c r="I20">
        <v>179846</v>
      </c>
      <c r="J20" s="4">
        <f>1-J18-J19</f>
        <v>0.5852171224964613</v>
      </c>
      <c r="K20" s="2">
        <v>475049.069663545</v>
      </c>
    </row>
    <row r="21" spans="2:11" x14ac:dyDescent="0.3">
      <c r="F21" t="s">
        <v>22</v>
      </c>
    </row>
    <row r="22" spans="2:11" x14ac:dyDescent="0.3">
      <c r="F22" t="s">
        <v>23</v>
      </c>
      <c r="G22" s="2">
        <v>513985.99906663602</v>
      </c>
      <c r="H22" s="4">
        <f>G22/G20</f>
        <v>8.902084876723601E-2</v>
      </c>
      <c r="I22">
        <v>27960</v>
      </c>
      <c r="J22" s="4">
        <f>I22/I20</f>
        <v>0.15546634342715435</v>
      </c>
      <c r="K22" s="2">
        <v>31520.330717520999</v>
      </c>
    </row>
    <row r="23" spans="2:11" x14ac:dyDescent="0.3">
      <c r="F23" t="s">
        <v>24</v>
      </c>
      <c r="G23" s="2">
        <f>G20-G22</f>
        <v>5259785.0465292335</v>
      </c>
      <c r="H23" s="4">
        <f>1-H22</f>
        <v>0.91097915123276396</v>
      </c>
      <c r="I23">
        <f>I20-I22</f>
        <v>151886</v>
      </c>
      <c r="J23" s="4">
        <f>1-J22</f>
        <v>0.84453365657284563</v>
      </c>
    </row>
    <row r="25" spans="2:11" x14ac:dyDescent="0.3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3">
      <c r="E26" s="6" t="s">
        <v>26</v>
      </c>
      <c r="F26" s="6"/>
      <c r="G26" s="2">
        <v>2035185.046578934</v>
      </c>
      <c r="H26" s="4">
        <f>G26/G5</f>
        <v>0.21132993446274267</v>
      </c>
      <c r="I26">
        <v>67933</v>
      </c>
      <c r="J26" s="4">
        <f>I26/I5</f>
        <v>0.22105331662951694</v>
      </c>
      <c r="K26" s="2">
        <v>393990.45103290398</v>
      </c>
    </row>
    <row r="27" spans="2:11" x14ac:dyDescent="0.3">
      <c r="E27" s="6" t="s">
        <v>27</v>
      </c>
      <c r="F27" s="6"/>
      <c r="G27" s="2">
        <v>7593635.5755280601</v>
      </c>
      <c r="H27" s="4">
        <f>G27/G5</f>
        <v>0.78850938454360153</v>
      </c>
      <c r="I27">
        <v>239338</v>
      </c>
      <c r="J27" s="4">
        <f>I27/I5</f>
        <v>0.77880350780144147</v>
      </c>
      <c r="K27" s="2">
        <v>530658.40492576198</v>
      </c>
    </row>
    <row r="28" spans="2:11" x14ac:dyDescent="0.3">
      <c r="E28" s="6" t="s">
        <v>28</v>
      </c>
      <c r="F28" s="6"/>
      <c r="G28" s="2">
        <v>496.06630219700003</v>
      </c>
      <c r="H28" s="4">
        <f>G28/G5</f>
        <v>5.1510627649651992E-5</v>
      </c>
      <c r="I28">
        <v>9</v>
      </c>
      <c r="J28" s="4">
        <f>I28/I5</f>
        <v>2.9285911849405334E-5</v>
      </c>
      <c r="K28" s="2">
        <v>0</v>
      </c>
    </row>
    <row r="29" spans="2:11" x14ac:dyDescent="0.3">
      <c r="E29" s="6" t="s">
        <v>29</v>
      </c>
      <c r="F29" s="6"/>
      <c r="G29" s="2">
        <v>1051.3508036149999</v>
      </c>
      <c r="H29" s="4">
        <f>G29/G5</f>
        <v>1.0917036600617167E-4</v>
      </c>
      <c r="I29">
        <v>35</v>
      </c>
      <c r="J29" s="4">
        <f>I29/I5</f>
        <v>1.1388965719213186E-4</v>
      </c>
      <c r="K29" s="2">
        <v>0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9"/>
  <sheetViews>
    <sheetView workbookViewId="0"/>
  </sheetViews>
  <sheetFormatPr defaultRowHeight="14.4" x14ac:dyDescent="0.3"/>
  <cols>
    <col min="2" max="2" width="9.109375" customWidth="1"/>
    <col min="3" max="5" width="2" customWidth="1"/>
    <col min="6" max="6" width="53.44140625" customWidth="1"/>
    <col min="7" max="7" width="19.44140625" style="2" customWidth="1"/>
    <col min="8" max="8" width="11.44140625" style="4" customWidth="1"/>
    <col min="9" max="9" width="23.21875" customWidth="1"/>
    <col min="10" max="10" width="11.44140625" style="4" customWidth="1"/>
    <col min="11" max="11" width="32" style="2" customWidth="1"/>
  </cols>
  <sheetData>
    <row r="1" spans="1:11" ht="79.95" customHeight="1" x14ac:dyDescent="0.3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3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3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3">
      <c r="B4" s="1"/>
      <c r="C4" s="1"/>
      <c r="D4" s="13" t="s">
        <v>6</v>
      </c>
      <c r="E4" s="13"/>
      <c r="F4" s="13"/>
      <c r="G4" s="3">
        <v>11758293.683318384</v>
      </c>
      <c r="H4" s="5"/>
      <c r="I4" s="1">
        <v>4625247</v>
      </c>
      <c r="J4" s="5"/>
      <c r="K4" s="3">
        <v>606845396.88133454</v>
      </c>
    </row>
    <row r="5" spans="1:11" x14ac:dyDescent="0.3">
      <c r="E5" s="6" t="s">
        <v>7</v>
      </c>
      <c r="F5" s="6"/>
      <c r="G5" s="2">
        <v>9522831.2853021249</v>
      </c>
      <c r="H5" s="4">
        <f>G5/G4</f>
        <v>0.80988207488066633</v>
      </c>
      <c r="I5">
        <v>438691</v>
      </c>
      <c r="J5" s="4">
        <f>I5/I4</f>
        <v>9.484704276333783E-2</v>
      </c>
      <c r="K5" s="2">
        <v>10327558.544309648</v>
      </c>
    </row>
    <row r="6" spans="1:11" x14ac:dyDescent="0.3">
      <c r="F6" t="s">
        <v>8</v>
      </c>
    </row>
    <row r="7" spans="1:11" x14ac:dyDescent="0.3">
      <c r="F7" t="s">
        <v>9</v>
      </c>
      <c r="G7" s="2">
        <v>9088152.5209542364</v>
      </c>
      <c r="H7" s="4">
        <f>G7/G5</f>
        <v>0.95435404121683987</v>
      </c>
      <c r="I7">
        <v>420176</v>
      </c>
      <c r="J7" s="4">
        <f>I7/I5</f>
        <v>0.95779489435616416</v>
      </c>
      <c r="K7" s="2">
        <v>10142226.60612398</v>
      </c>
    </row>
    <row r="8" spans="1:11" x14ac:dyDescent="0.3">
      <c r="F8" t="s">
        <v>10</v>
      </c>
      <c r="G8" s="2">
        <f>G5-G7</f>
        <v>434678.76434788853</v>
      </c>
      <c r="H8" s="4">
        <f>1-H7</f>
        <v>4.5645958783160134E-2</v>
      </c>
      <c r="I8">
        <f>I5-I7</f>
        <v>18515</v>
      </c>
      <c r="J8" s="4">
        <f>1-J7</f>
        <v>4.2205105643835839E-2</v>
      </c>
      <c r="K8" s="2">
        <f>K5-K7</f>
        <v>185331.93818566762</v>
      </c>
    </row>
    <row r="9" spans="1:11" x14ac:dyDescent="0.3">
      <c r="E9" s="6" t="s">
        <v>11</v>
      </c>
      <c r="F9" s="6"/>
      <c r="G9" s="2">
        <v>2004680.2672500729</v>
      </c>
      <c r="H9" s="4">
        <f>1-H5-H10</f>
        <v>0.17049074646724752</v>
      </c>
      <c r="I9">
        <v>4167544</v>
      </c>
      <c r="J9" s="4">
        <f>1-J5-J10</f>
        <v>0.90104247405598004</v>
      </c>
      <c r="K9" s="2">
        <v>592448239.38106382</v>
      </c>
    </row>
    <row r="10" spans="1:11" x14ac:dyDescent="0.3">
      <c r="E10" s="6" t="s">
        <v>12</v>
      </c>
      <c r="F10" s="6"/>
      <c r="G10" s="2">
        <v>230782.13076618599</v>
      </c>
      <c r="H10" s="4">
        <f>G10/G4</f>
        <v>1.9627178652086148E-2</v>
      </c>
      <c r="I10">
        <v>19012</v>
      </c>
      <c r="J10" s="4">
        <f>I10/I4</f>
        <v>4.1104831806820265E-3</v>
      </c>
      <c r="K10" s="2">
        <v>4069598.955961186</v>
      </c>
    </row>
    <row r="12" spans="1:11" x14ac:dyDescent="0.3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3">
      <c r="B13" s="1"/>
      <c r="C13" s="1"/>
      <c r="D13" s="13" t="s">
        <v>14</v>
      </c>
      <c r="E13" s="13"/>
      <c r="F13" s="13"/>
      <c r="G13" s="3">
        <f>G14+G15</f>
        <v>1594275.385577447</v>
      </c>
      <c r="H13" s="5">
        <f>G13/G5</f>
        <v>0.16741611163878417</v>
      </c>
      <c r="I13" s="1">
        <f>I14+I15</f>
        <v>45831</v>
      </c>
      <c r="J13" s="5">
        <f>I13/I5</f>
        <v>0.1044721683371667</v>
      </c>
      <c r="K13" s="3">
        <f>K14+K15</f>
        <v>2502112.4290586761</v>
      </c>
    </row>
    <row r="14" spans="1:11" x14ac:dyDescent="0.3">
      <c r="E14" s="6" t="s">
        <v>15</v>
      </c>
      <c r="F14" s="6"/>
      <c r="G14" s="2">
        <v>1526118.041832397</v>
      </c>
      <c r="H14" s="4">
        <f>G14/G7</f>
        <v>0.16792390293997375</v>
      </c>
      <c r="I14">
        <v>43090</v>
      </c>
      <c r="J14" s="4">
        <f>I14/I7</f>
        <v>0.1025522638132592</v>
      </c>
      <c r="K14" s="2">
        <v>2499479.6813853262</v>
      </c>
    </row>
    <row r="15" spans="1:11" x14ac:dyDescent="0.3">
      <c r="E15" s="6" t="s">
        <v>16</v>
      </c>
      <c r="F15" s="6"/>
      <c r="G15" s="2">
        <v>68157.343745050006</v>
      </c>
      <c r="H15" s="4">
        <f>G15/G8</f>
        <v>0.15679934088176739</v>
      </c>
      <c r="I15">
        <v>2741</v>
      </c>
      <c r="J15" s="4">
        <f>I15/I8</f>
        <v>0.14804212800432082</v>
      </c>
      <c r="K15" s="2">
        <v>2632.7476733499998</v>
      </c>
    </row>
    <row r="16" spans="1:11" x14ac:dyDescent="0.3">
      <c r="E16" s="6" t="s">
        <v>17</v>
      </c>
      <c r="F16" s="6"/>
      <c r="G16" s="8"/>
      <c r="H16" s="9"/>
      <c r="I16" s="6"/>
      <c r="J16" s="9"/>
      <c r="K16" s="8"/>
    </row>
    <row r="17" spans="2:11" x14ac:dyDescent="0.3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3">
      <c r="E18" s="6" t="s">
        <v>19</v>
      </c>
      <c r="F18" s="6"/>
      <c r="G18" s="2">
        <v>900925.471077358</v>
      </c>
      <c r="H18" s="4">
        <f>G18/G5</f>
        <v>9.4606892014130112E-2</v>
      </c>
      <c r="I18">
        <v>30794</v>
      </c>
      <c r="J18" s="4">
        <f>I18/I5</f>
        <v>7.0195194339523717E-2</v>
      </c>
      <c r="K18" s="2">
        <v>1989525.612362402</v>
      </c>
    </row>
    <row r="19" spans="2:11" x14ac:dyDescent="0.3">
      <c r="E19" s="6" t="s">
        <v>20</v>
      </c>
      <c r="F19" s="6"/>
      <c r="G19" s="2">
        <v>2226588.2283556848</v>
      </c>
      <c r="H19" s="4">
        <f>G19/G5</f>
        <v>0.23381578037534698</v>
      </c>
      <c r="I19">
        <v>89030</v>
      </c>
      <c r="J19" s="4">
        <f>I19/I5</f>
        <v>0.20294466948261988</v>
      </c>
      <c r="K19" s="2">
        <v>1988739.3655590799</v>
      </c>
    </row>
    <row r="20" spans="2:11" x14ac:dyDescent="0.3">
      <c r="E20" s="6" t="s">
        <v>21</v>
      </c>
      <c r="F20" s="6"/>
      <c r="G20" s="2">
        <v>6377570.8846704103</v>
      </c>
      <c r="H20" s="4">
        <f>1-H18-H19</f>
        <v>0.67157732761052291</v>
      </c>
      <c r="I20">
        <v>317727</v>
      </c>
      <c r="J20" s="4">
        <f>1-J18-J19</f>
        <v>0.72686013617785639</v>
      </c>
      <c r="K20" s="2">
        <v>5274724.3250206141</v>
      </c>
    </row>
    <row r="21" spans="2:11" x14ac:dyDescent="0.3">
      <c r="F21" t="s">
        <v>22</v>
      </c>
    </row>
    <row r="22" spans="2:11" x14ac:dyDescent="0.3">
      <c r="F22" t="s">
        <v>23</v>
      </c>
      <c r="G22" s="2">
        <v>809673.80316772999</v>
      </c>
      <c r="H22" s="4">
        <f>G22/G20</f>
        <v>0.12695645690335178</v>
      </c>
      <c r="I22">
        <v>76642</v>
      </c>
      <c r="J22" s="4">
        <f>I22/I20</f>
        <v>0.24121966342174256</v>
      </c>
      <c r="K22" s="2">
        <v>1131567.0250813281</v>
      </c>
    </row>
    <row r="23" spans="2:11" x14ac:dyDescent="0.3">
      <c r="F23" t="s">
        <v>24</v>
      </c>
      <c r="G23" s="2">
        <f>G20-G22</f>
        <v>5567897.0815026807</v>
      </c>
      <c r="H23" s="4">
        <f>1-H22</f>
        <v>0.87304354309664822</v>
      </c>
      <c r="I23">
        <f>I20-I22</f>
        <v>241085</v>
      </c>
      <c r="J23" s="4">
        <f>1-J22</f>
        <v>0.7587803365782575</v>
      </c>
    </row>
    <row r="25" spans="2:11" x14ac:dyDescent="0.3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3">
      <c r="E26" s="6" t="s">
        <v>26</v>
      </c>
      <c r="F26" s="6"/>
      <c r="G26" s="2">
        <v>1654057.3589471329</v>
      </c>
      <c r="H26" s="4">
        <f>G26/G5</f>
        <v>0.17369386366217196</v>
      </c>
      <c r="I26">
        <v>60676</v>
      </c>
      <c r="J26" s="4">
        <f>I26/I5</f>
        <v>0.13831147664301296</v>
      </c>
      <c r="K26" s="2">
        <v>1996324.15037464</v>
      </c>
    </row>
    <row r="27" spans="2:11" x14ac:dyDescent="0.3">
      <c r="E27" s="6" t="s">
        <v>27</v>
      </c>
      <c r="F27" s="6"/>
      <c r="G27" s="2">
        <v>7862448.768441705</v>
      </c>
      <c r="H27" s="4">
        <f>G27/G5</f>
        <v>0.82564192653259405</v>
      </c>
      <c r="I27">
        <v>377624</v>
      </c>
      <c r="J27" s="4">
        <f>I27/I5</f>
        <v>0.86079723541171349</v>
      </c>
      <c r="K27" s="2">
        <v>8330843.8281588666</v>
      </c>
    </row>
    <row r="28" spans="2:11" x14ac:dyDescent="0.3">
      <c r="E28" s="6" t="s">
        <v>28</v>
      </c>
      <c r="F28" s="6"/>
      <c r="G28" s="2">
        <v>2058.8780757270001</v>
      </c>
      <c r="H28" s="4">
        <f>G28/G5</f>
        <v>2.1620440539619194E-4</v>
      </c>
      <c r="I28">
        <v>59</v>
      </c>
      <c r="J28" s="4">
        <f>I28/I5</f>
        <v>1.3449101987503734E-4</v>
      </c>
      <c r="K28" s="2">
        <v>57.522225833</v>
      </c>
    </row>
    <row r="29" spans="2:11" x14ac:dyDescent="0.3">
      <c r="E29" s="6" t="s">
        <v>29</v>
      </c>
      <c r="F29" s="6"/>
      <c r="G29" s="2">
        <v>4266.2798375599996</v>
      </c>
      <c r="H29" s="4">
        <f>G29/G5</f>
        <v>4.4800539983783257E-4</v>
      </c>
      <c r="I29">
        <v>332</v>
      </c>
      <c r="J29" s="4">
        <f>I29/I5</f>
        <v>7.567969253985151E-4</v>
      </c>
      <c r="K29" s="2">
        <v>333.04355030800002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4"/>
  <sheetViews>
    <sheetView workbookViewId="0">
      <selection activeCell="G1" sqref="G1"/>
    </sheetView>
  </sheetViews>
  <sheetFormatPr defaultRowHeight="30" customHeight="1" x14ac:dyDescent="0.3"/>
  <cols>
    <col min="5" max="5" width="46.109375" customWidth="1"/>
  </cols>
  <sheetData>
    <row r="1" spans="1:5" ht="78.599999999999994" customHeight="1" x14ac:dyDescent="0.3">
      <c r="E1" s="17" t="s">
        <v>45</v>
      </c>
    </row>
    <row r="2" spans="1:5" x14ac:dyDescent="0.3">
      <c r="A2" t="s">
        <v>30</v>
      </c>
    </row>
    <row r="3" spans="1:5" x14ac:dyDescent="0.3">
      <c r="A3" t="s">
        <v>31</v>
      </c>
      <c r="B3">
        <f>'NEWT - UK'!$G$7</f>
        <v>9333018.0025623199</v>
      </c>
    </row>
    <row r="4" spans="1:5" x14ac:dyDescent="0.3">
      <c r="A4" t="s">
        <v>32</v>
      </c>
      <c r="B4">
        <f>'NEWT - UK'!$G$8</f>
        <v>297350.03665048629</v>
      </c>
    </row>
    <row r="5" spans="1:5" x14ac:dyDescent="0.3">
      <c r="A5" t="s">
        <v>33</v>
      </c>
      <c r="B5">
        <f>'NEWT - UK'!$G$9</f>
        <v>570194.11810642004</v>
      </c>
    </row>
    <row r="6" spans="1:5" x14ac:dyDescent="0.3">
      <c r="A6" t="s">
        <v>34</v>
      </c>
      <c r="B6">
        <f>'NEWT - UK'!$G$10</f>
        <v>120.05871163499999</v>
      </c>
    </row>
    <row r="15" spans="1:5" x14ac:dyDescent="0.3">
      <c r="A15" t="s">
        <v>35</v>
      </c>
    </row>
    <row r="16" spans="1:5" x14ac:dyDescent="0.3">
      <c r="A16" t="s">
        <v>31</v>
      </c>
      <c r="B16">
        <f>'NEWT - UK'!$I$7</f>
        <v>297152</v>
      </c>
    </row>
    <row r="17" spans="1:2" x14ac:dyDescent="0.3">
      <c r="A17" t="s">
        <v>32</v>
      </c>
      <c r="B17">
        <f>'NEWT - UK'!$I$8</f>
        <v>10163</v>
      </c>
    </row>
    <row r="18" spans="1:2" x14ac:dyDescent="0.3">
      <c r="A18" t="s">
        <v>33</v>
      </c>
      <c r="B18">
        <f>'NEWT - UK'!$I$9</f>
        <v>682972</v>
      </c>
    </row>
    <row r="19" spans="1:2" x14ac:dyDescent="0.3">
      <c r="A19" t="s">
        <v>34</v>
      </c>
      <c r="B19">
        <f>'NEWT - UK'!$I$10</f>
        <v>63</v>
      </c>
    </row>
    <row r="27" spans="1:2" x14ac:dyDescent="0.3">
      <c r="A27" t="s">
        <v>18</v>
      </c>
    </row>
    <row r="28" spans="1:2" x14ac:dyDescent="0.3">
      <c r="A28" t="s">
        <v>36</v>
      </c>
      <c r="B28">
        <f>'NEWT - UK'!$G$18</f>
        <v>1205539.150082106</v>
      </c>
    </row>
    <row r="29" spans="1:2" x14ac:dyDescent="0.3">
      <c r="A29" t="s">
        <v>37</v>
      </c>
      <c r="B29">
        <f>'NEWT - UK'!$G$19</f>
        <v>2651057.843534831</v>
      </c>
    </row>
    <row r="30" spans="1:2" x14ac:dyDescent="0.3">
      <c r="A30" t="s">
        <v>38</v>
      </c>
      <c r="B30">
        <f>'NEWT - UK'!$G$22</f>
        <v>513985.99906663602</v>
      </c>
    </row>
    <row r="31" spans="1:2" x14ac:dyDescent="0.3">
      <c r="A31" t="s">
        <v>39</v>
      </c>
      <c r="B31">
        <f>'NEWT - UK'!$G$23</f>
        <v>5259785.0465292335</v>
      </c>
    </row>
    <row r="40" spans="1:2" x14ac:dyDescent="0.3">
      <c r="A40" t="s">
        <v>40</v>
      </c>
    </row>
    <row r="41" spans="1:2" x14ac:dyDescent="0.3">
      <c r="A41" t="s">
        <v>41</v>
      </c>
      <c r="B41">
        <f>'NEWT - UK'!$G$26</f>
        <v>2035185.046578934</v>
      </c>
    </row>
    <row r="42" spans="1:2" x14ac:dyDescent="0.3">
      <c r="A42" t="s">
        <v>42</v>
      </c>
      <c r="B42">
        <f>'NEWT - UK'!$G$27</f>
        <v>7593635.5755280601</v>
      </c>
    </row>
    <row r="43" spans="1:2" x14ac:dyDescent="0.3">
      <c r="A43" t="s">
        <v>43</v>
      </c>
      <c r="B43">
        <f>'NEWT - UK'!$G$28</f>
        <v>496.06630219700003</v>
      </c>
    </row>
    <row r="44" spans="1:2" x14ac:dyDescent="0.3">
      <c r="A44" t="s">
        <v>44</v>
      </c>
      <c r="B44">
        <f>'NEWT - UK'!$G$29</f>
        <v>1051.3508036149999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NEWT - UK</vt:lpstr>
      <vt:lpstr>Outstanding - UK</vt:lpstr>
      <vt:lpstr>Images - UK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Ludovic Cathan</dc:creator>
  <cp:lastModifiedBy>Ludovic Cathan</cp:lastModifiedBy>
  <dcterms:created xsi:type="dcterms:W3CDTF">2022-11-20T18:08:44Z</dcterms:created>
  <dcterms:modified xsi:type="dcterms:W3CDTF">2022-11-20T18:08:44Z</dcterms:modified>
</cp:coreProperties>
</file>