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cma01-my.sharepoint.com/personal/ludovic_cathan_icmagroup_org/Documents/Desktop/SFTR C/"/>
    </mc:Choice>
  </mc:AlternateContent>
  <xr:revisionPtr revIDLastSave="0" documentId="8_{14391E95-474C-465E-B1CA-120564C7BF32}" xr6:coauthVersionLast="47" xr6:coauthVersionMax="47" xr10:uidLastSave="{00000000-0000-0000-0000-000000000000}"/>
  <bookViews>
    <workbookView xWindow="33750" yWindow="1350" windowWidth="27000" windowHeight="14160" xr2:uid="{00000000-000D-0000-FFFF-FFFF00000000}"/>
  </bookViews>
  <sheets>
    <sheet name="NEWT - UK" sheetId="2" r:id="rId1"/>
    <sheet name="Outstanding - UK" sheetId="5" r:id="rId2"/>
    <sheet name="Images - UK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3" l="1"/>
  <c r="B42" i="3"/>
  <c r="B41" i="3"/>
  <c r="B40" i="3"/>
  <c r="B29" i="3"/>
  <c r="B28" i="3"/>
  <c r="B27" i="3"/>
  <c r="B18" i="3"/>
  <c r="B17" i="3"/>
  <c r="B16" i="3"/>
  <c r="B15" i="3"/>
  <c r="B5" i="3"/>
  <c r="B4" i="3"/>
  <c r="B2" i="3"/>
  <c r="J29" i="5"/>
  <c r="H29" i="5"/>
  <c r="J28" i="5"/>
  <c r="H28" i="5"/>
  <c r="J27" i="5"/>
  <c r="H27" i="5"/>
  <c r="J26" i="5"/>
  <c r="H26" i="5"/>
  <c r="J23" i="5"/>
  <c r="I23" i="5"/>
  <c r="G23" i="5"/>
  <c r="J22" i="5"/>
  <c r="H22" i="5"/>
  <c r="H23" i="5" s="1"/>
  <c r="H20" i="5"/>
  <c r="J19" i="5"/>
  <c r="H19" i="5"/>
  <c r="J18" i="5"/>
  <c r="J20" i="5" s="1"/>
  <c r="H18" i="5"/>
  <c r="H15" i="5"/>
  <c r="J14" i="5"/>
  <c r="H14" i="5"/>
  <c r="K13" i="5"/>
  <c r="I13" i="5"/>
  <c r="J13" i="5" s="1"/>
  <c r="H13" i="5"/>
  <c r="G13" i="5"/>
  <c r="J10" i="5"/>
  <c r="H10" i="5"/>
  <c r="H9" i="5"/>
  <c r="K8" i="5"/>
  <c r="I8" i="5"/>
  <c r="J15" i="5" s="1"/>
  <c r="G8" i="5"/>
  <c r="J7" i="5"/>
  <c r="J8" i="5" s="1"/>
  <c r="H7" i="5"/>
  <c r="H8" i="5" s="1"/>
  <c r="J5" i="5"/>
  <c r="J9" i="5" s="1"/>
  <c r="H5" i="5"/>
  <c r="J29" i="2"/>
  <c r="H29" i="2"/>
  <c r="J28" i="2"/>
  <c r="H28" i="2"/>
  <c r="J27" i="2"/>
  <c r="H27" i="2"/>
  <c r="J26" i="2"/>
  <c r="H26" i="2"/>
  <c r="I23" i="2"/>
  <c r="G23" i="2"/>
  <c r="B30" i="3" s="1"/>
  <c r="J22" i="2"/>
  <c r="J23" i="2" s="1"/>
  <c r="H22" i="2"/>
  <c r="H23" i="2" s="1"/>
  <c r="J20" i="2"/>
  <c r="J19" i="2"/>
  <c r="H19" i="2"/>
  <c r="H20" i="2" s="1"/>
  <c r="J18" i="2"/>
  <c r="H18" i="2"/>
  <c r="J15" i="2"/>
  <c r="H15" i="2"/>
  <c r="J14" i="2"/>
  <c r="H14" i="2"/>
  <c r="K13" i="2"/>
  <c r="I13" i="2"/>
  <c r="J13" i="2" s="1"/>
  <c r="H13" i="2"/>
  <c r="G13" i="2"/>
  <c r="J10" i="2"/>
  <c r="J9" i="2" s="1"/>
  <c r="H10" i="2"/>
  <c r="K8" i="2"/>
  <c r="I8" i="2"/>
  <c r="G8" i="2"/>
  <c r="B3" i="3" s="1"/>
  <c r="J7" i="2"/>
  <c r="J8" i="2" s="1"/>
  <c r="H7" i="2"/>
  <c r="H8" i="2" s="1"/>
  <c r="J5" i="2"/>
  <c r="H5" i="2"/>
  <c r="H9" i="2" s="1"/>
</calcChain>
</file>

<file path=xl/sharedStrings.xml><?xml version="1.0" encoding="utf-8"?>
<sst xmlns="http://schemas.openxmlformats.org/spreadsheetml/2006/main" count="82" uniqueCount="45">
  <si>
    <r>
      <rPr>
        <b/>
        <sz val="20"/>
        <rFont val="Calibri"/>
      </rPr>
      <t xml:space="preserve">SFTR Public Data
</t>
    </r>
    <r>
      <rPr>
        <b/>
        <sz val="9"/>
        <color rgb="FF000000"/>
        <rFont val="Calibri"/>
      </rPr>
      <t>for week ending 26 April 2024</t>
    </r>
  </si>
  <si>
    <t>Cash Value (Eur mn)</t>
  </si>
  <si>
    <t>Percentage</t>
  </si>
  <si>
    <t>Number Of Transactions</t>
  </si>
  <si>
    <t>Collateral Market Value (Eur mn)*</t>
  </si>
  <si>
    <t>ALL SFTS</t>
  </si>
  <si>
    <t>Total SFT</t>
  </si>
  <si>
    <t>Total Repos</t>
  </si>
  <si>
    <t>Of which</t>
  </si>
  <si>
    <t>Total repurchase transactions (REPO)</t>
  </si>
  <si>
    <t>Total buy/sell-backs (SBSC)</t>
  </si>
  <si>
    <t>Total securities/commodities lending/ borrowing (SLEB)</t>
  </si>
  <si>
    <t>Total margin lending (MGLD)</t>
  </si>
  <si>
    <t>REPOS</t>
  </si>
  <si>
    <t>Cleared Repos</t>
  </si>
  <si>
    <t>Repurchase transactions (REPO)</t>
  </si>
  <si>
    <t>Buy/sell-backs (SBSC)</t>
  </si>
  <si>
    <t>*Percentages of the total in each type of repo</t>
  </si>
  <si>
    <t>Execution Venue</t>
  </si>
  <si>
    <t>GB-based Trading Venues</t>
  </si>
  <si>
    <t>Non GB-based Trading Venues</t>
  </si>
  <si>
    <t>OTC</t>
  </si>
  <si>
    <t>of which</t>
  </si>
  <si>
    <t>OTC registered post trade on a Trading Venue (MIC = XOFF)</t>
  </si>
  <si>
    <t>Pure OTC (MIC = XXXX)</t>
  </si>
  <si>
    <t>Counterparties</t>
  </si>
  <si>
    <t>GB-GB counterparties</t>
  </si>
  <si>
    <t>GB-nonGB counterparties</t>
  </si>
  <si>
    <t>NonGB - GB counterparties</t>
  </si>
  <si>
    <t>NonGB-nonGB counterparties</t>
  </si>
  <si>
    <t>New Reported Loan Values</t>
  </si>
  <si>
    <t>Repo</t>
  </si>
  <si>
    <t>SBSC</t>
  </si>
  <si>
    <t>SLEB</t>
  </si>
  <si>
    <t>MGLD</t>
  </si>
  <si>
    <t>New Reported Transaction Numbers</t>
  </si>
  <si>
    <t>GB MIC</t>
  </si>
  <si>
    <t>nGB MIC</t>
  </si>
  <si>
    <t>XOFF</t>
  </si>
  <si>
    <t>XXXX</t>
  </si>
  <si>
    <t>Location of Counterparties</t>
  </si>
  <si>
    <t>GB-GB</t>
  </si>
  <si>
    <t>GB-nGB</t>
  </si>
  <si>
    <t>nGB-GB</t>
  </si>
  <si>
    <t>nGB-nGB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</si>
</sst>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\ ###\ ###\ ###\ ###\ ##0.00"/>
    <numFmt numFmtId="165" formatCode="#0.0%"/>
  </numFmts>
  <fonts count="5" x14ac:knownFonts="1">
    <font>
      <sz val="11"/>
      <name val="Calibri"/>
    </font>
    <font>
      <b/>
      <sz val="11"/>
      <name val="Calibri"/>
    </font>
    <font>
      <sz val="11"/>
      <color rgb="FFFFFFFF"/>
      <name val="Calibri"/>
    </font>
    <font>
      <b/>
      <sz val="20"/>
      <name val="Calibri"/>
    </font>
    <font>
      <b/>
      <sz val="9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CE6F1"/>
      </patternFill>
    </fill>
    <fill>
      <patternFill patternType="solid">
        <fgColor rgb="FF36609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/>
    <xf numFmtId="164" fontId="0" fillId="0" borderId="0" xfId="0" applyNumberFormat="1"/>
    <xf numFmtId="164" fontId="1" fillId="2" borderId="0" xfId="0" applyNumberFormat="1" applyFont="1" applyFill="1"/>
    <xf numFmtId="165" fontId="0" fillId="0" borderId="0" xfId="0" applyNumberFormat="1"/>
    <xf numFmtId="165" fontId="1" fillId="2" borderId="0" xfId="0" applyNumberFormat="1" applyFont="1" applyFill="1"/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/>
    <xf numFmtId="165" fontId="0" fillId="0" borderId="0" xfId="0" applyNumberFormat="1"/>
    <xf numFmtId="0" fontId="2" fillId="3" borderId="0" xfId="0" applyFont="1" applyFill="1"/>
    <xf numFmtId="164" fontId="2" fillId="3" borderId="0" xfId="0" applyNumberFormat="1" applyFont="1" applyFill="1"/>
    <xf numFmtId="165" fontId="2" fillId="3" borderId="0" xfId="0" applyNumberFormat="1" applyFont="1" applyFill="1"/>
    <xf numFmtId="0" fontId="1" fillId="2" borderId="0" xfId="0" applyFont="1" applyFill="1"/>
    <xf numFmtId="164" fontId="1" fillId="2" borderId="0" xfId="0" applyNumberFormat="1" applyFont="1" applyFill="1"/>
    <xf numFmtId="165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New Reported Loan Values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UK'!$A$2:$A$5</c:f>
              <c:strCache>
                <c:ptCount val="4"/>
                <c:pt idx="0">
                  <c:v>Repo</c:v>
                </c:pt>
                <c:pt idx="1">
                  <c:v>SBSC</c:v>
                </c:pt>
                <c:pt idx="2">
                  <c:v>SLEB</c:v>
                </c:pt>
                <c:pt idx="3">
                  <c:v>MGLD</c:v>
                </c:pt>
              </c:strCache>
            </c:strRef>
          </c:cat>
          <c:val>
            <c:numRef>
              <c:f>'Images - UK'!$B$2:$B$5</c:f>
              <c:numCache>
                <c:formatCode>General</c:formatCode>
                <c:ptCount val="4"/>
                <c:pt idx="0">
                  <c:v>10489694.256162371</c:v>
                </c:pt>
                <c:pt idx="1">
                  <c:v>236640.93589081243</c:v>
                </c:pt>
                <c:pt idx="2">
                  <c:v>485509.89327315998</c:v>
                </c:pt>
                <c:pt idx="3">
                  <c:v>67.569443488000005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B7A-46D5-AB12-98DE771D7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New Reported Transaction Numbers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UK'!$A$15:$A$18</c:f>
              <c:strCache>
                <c:ptCount val="4"/>
                <c:pt idx="0">
                  <c:v>Repo</c:v>
                </c:pt>
                <c:pt idx="1">
                  <c:v>SBSC</c:v>
                </c:pt>
                <c:pt idx="2">
                  <c:v>SLEB</c:v>
                </c:pt>
                <c:pt idx="3">
                  <c:v>MGLD</c:v>
                </c:pt>
              </c:strCache>
            </c:strRef>
          </c:cat>
          <c:val>
            <c:numRef>
              <c:f>'Images - UK'!$B$15:$B$18</c:f>
              <c:numCache>
                <c:formatCode>General</c:formatCode>
                <c:ptCount val="4"/>
                <c:pt idx="0">
                  <c:v>345644</c:v>
                </c:pt>
                <c:pt idx="1">
                  <c:v>5915</c:v>
                </c:pt>
                <c:pt idx="2">
                  <c:v>870522</c:v>
                </c:pt>
                <c:pt idx="3">
                  <c:v>21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A69-42B2-9CC7-389DF4910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Execution Venue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UK'!$A$27:$A$30</c:f>
              <c:strCache>
                <c:ptCount val="4"/>
                <c:pt idx="0">
                  <c:v>GB MIC</c:v>
                </c:pt>
                <c:pt idx="1">
                  <c:v>nGB MIC</c:v>
                </c:pt>
                <c:pt idx="2">
                  <c:v>XOFF</c:v>
                </c:pt>
                <c:pt idx="3">
                  <c:v>XXXX</c:v>
                </c:pt>
              </c:strCache>
            </c:strRef>
          </c:cat>
          <c:val>
            <c:numRef>
              <c:f>'Images - UK'!$B$27:$B$30</c:f>
              <c:numCache>
                <c:formatCode>General</c:formatCode>
                <c:ptCount val="4"/>
                <c:pt idx="0">
                  <c:v>1149957.51908044</c:v>
                </c:pt>
                <c:pt idx="1">
                  <c:v>3182975.6976998611</c:v>
                </c:pt>
                <c:pt idx="2">
                  <c:v>102754.53363291</c:v>
                </c:pt>
                <c:pt idx="3">
                  <c:v>6290647.4416399719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E4AB-4001-87F4-232EDEB64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Location of Counterparties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UK'!$A$40:$A$43</c:f>
              <c:strCache>
                <c:ptCount val="4"/>
                <c:pt idx="0">
                  <c:v>GB-GB</c:v>
                </c:pt>
                <c:pt idx="1">
                  <c:v>GB-nGB</c:v>
                </c:pt>
                <c:pt idx="2">
                  <c:v>nGB-GB</c:v>
                </c:pt>
                <c:pt idx="3">
                  <c:v>nGB-nGB</c:v>
                </c:pt>
              </c:strCache>
            </c:strRef>
          </c:cat>
          <c:val>
            <c:numRef>
              <c:f>'Images - UK'!$B$40:$B$43</c:f>
              <c:numCache>
                <c:formatCode>General</c:formatCode>
                <c:ptCount val="4"/>
                <c:pt idx="0">
                  <c:v>1782319.0998894791</c:v>
                </c:pt>
                <c:pt idx="1">
                  <c:v>8939192.6487738676</c:v>
                </c:pt>
                <c:pt idx="2">
                  <c:v>0</c:v>
                </c:pt>
                <c:pt idx="3">
                  <c:v>4823.4433898369998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7CC-479A-BA1E-89B65A7054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1</xdr:row>
      <xdr:rowOff>47625</xdr:rowOff>
    </xdr:from>
    <xdr:to>
      <xdr:col>13</xdr:col>
      <xdr:colOff>323850</xdr:colOff>
      <xdr:row>11</xdr:row>
      <xdr:rowOff>47625</xdr:rowOff>
    </xdr:to>
    <xdr:graphicFrame macro="">
      <xdr:nvGraphicFramePr>
        <xdr:cNvPr id="2" name="New Reported Loan Values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95250</xdr:colOff>
      <xdr:row>14</xdr:row>
      <xdr:rowOff>47625</xdr:rowOff>
    </xdr:from>
    <xdr:to>
      <xdr:col>13</xdr:col>
      <xdr:colOff>323850</xdr:colOff>
      <xdr:row>24</xdr:row>
      <xdr:rowOff>47625</xdr:rowOff>
    </xdr:to>
    <xdr:graphicFrame macro="">
      <xdr:nvGraphicFramePr>
        <xdr:cNvPr id="3" name="New Reported Transaction Number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95250</xdr:colOff>
      <xdr:row>26</xdr:row>
      <xdr:rowOff>47625</xdr:rowOff>
    </xdr:from>
    <xdr:to>
      <xdr:col>13</xdr:col>
      <xdr:colOff>323850</xdr:colOff>
      <xdr:row>36</xdr:row>
      <xdr:rowOff>47625</xdr:rowOff>
    </xdr:to>
    <xdr:graphicFrame macro="">
      <xdr:nvGraphicFramePr>
        <xdr:cNvPr id="4" name="Execution Venue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95250</xdr:colOff>
      <xdr:row>39</xdr:row>
      <xdr:rowOff>47625</xdr:rowOff>
    </xdr:from>
    <xdr:to>
      <xdr:col>13</xdr:col>
      <xdr:colOff>323850</xdr:colOff>
      <xdr:row>49</xdr:row>
      <xdr:rowOff>47625</xdr:rowOff>
    </xdr:to>
    <xdr:graphicFrame macro="">
      <xdr:nvGraphicFramePr>
        <xdr:cNvPr id="5" name="Location of Counterparties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abSelected="1" workbookViewId="0">
      <selection sqref="A1:E1"/>
    </sheetView>
  </sheetViews>
  <sheetFormatPr defaultRowHeight="14.4" x14ac:dyDescent="0.3"/>
  <cols>
    <col min="2" max="2" width="9.109375" customWidth="1"/>
    <col min="3" max="5" width="2" customWidth="1"/>
    <col min="6" max="6" width="53.44140625" customWidth="1"/>
    <col min="7" max="7" width="19.44140625" style="2" customWidth="1"/>
    <col min="8" max="8" width="11.44140625" style="4" customWidth="1"/>
    <col min="9" max="9" width="23.21875" customWidth="1"/>
    <col min="10" max="10" width="11.44140625" style="4" customWidth="1"/>
    <col min="11" max="11" width="32" style="2" customWidth="1"/>
  </cols>
  <sheetData>
    <row r="1" spans="1:11" ht="79.95" customHeight="1" x14ac:dyDescent="0.3">
      <c r="A1" s="6"/>
      <c r="B1" s="6"/>
      <c r="C1" s="6"/>
      <c r="D1" s="6"/>
      <c r="E1" s="6"/>
      <c r="F1" s="7" t="s">
        <v>0</v>
      </c>
      <c r="G1" s="8"/>
      <c r="H1" s="9"/>
      <c r="I1" s="6"/>
      <c r="J1" s="9"/>
      <c r="K1" s="8"/>
    </row>
    <row r="2" spans="1:11" x14ac:dyDescent="0.3">
      <c r="G2" s="3" t="s">
        <v>1</v>
      </c>
      <c r="H2" s="5" t="s">
        <v>2</v>
      </c>
      <c r="I2" s="1" t="s">
        <v>3</v>
      </c>
      <c r="J2" s="5" t="s">
        <v>2</v>
      </c>
      <c r="K2" s="3" t="s">
        <v>4</v>
      </c>
    </row>
    <row r="3" spans="1:11" x14ac:dyDescent="0.3">
      <c r="B3" s="10" t="s">
        <v>5</v>
      </c>
      <c r="C3" s="10"/>
      <c r="D3" s="10"/>
      <c r="E3" s="10"/>
      <c r="F3" s="10"/>
      <c r="G3" s="11"/>
      <c r="H3" s="12"/>
      <c r="I3" s="10"/>
      <c r="J3" s="12"/>
      <c r="K3" s="11"/>
    </row>
    <row r="4" spans="1:11" x14ac:dyDescent="0.3">
      <c r="B4" s="1"/>
      <c r="C4" s="1"/>
      <c r="D4" s="13" t="s">
        <v>6</v>
      </c>
      <c r="E4" s="13"/>
      <c r="F4" s="13"/>
      <c r="G4" s="3">
        <v>11211912.654769832</v>
      </c>
      <c r="H4" s="5"/>
      <c r="I4" s="1">
        <v>1222102</v>
      </c>
      <c r="J4" s="5"/>
      <c r="K4" s="3">
        <v>1025799.462164735</v>
      </c>
    </row>
    <row r="5" spans="1:11" x14ac:dyDescent="0.3">
      <c r="E5" s="6" t="s">
        <v>7</v>
      </c>
      <c r="F5" s="6"/>
      <c r="G5" s="2">
        <v>10726335.192053184</v>
      </c>
      <c r="H5" s="4">
        <f>G5/G4</f>
        <v>0.95669093421718088</v>
      </c>
      <c r="I5">
        <v>351559</v>
      </c>
      <c r="J5" s="4">
        <f>I5/I4</f>
        <v>0.28766747783736546</v>
      </c>
      <c r="K5" s="2">
        <v>667414.49634662201</v>
      </c>
    </row>
    <row r="6" spans="1:11" x14ac:dyDescent="0.3">
      <c r="F6" t="s">
        <v>8</v>
      </c>
    </row>
    <row r="7" spans="1:11" x14ac:dyDescent="0.3">
      <c r="F7" t="s">
        <v>9</v>
      </c>
      <c r="G7" s="2">
        <v>10489694.256162371</v>
      </c>
      <c r="H7" s="4">
        <f>G7/G5</f>
        <v>0.97793832360691724</v>
      </c>
      <c r="I7">
        <v>345644</v>
      </c>
      <c r="J7" s="4">
        <f>I7/I5</f>
        <v>0.98317494360832747</v>
      </c>
      <c r="K7" s="2">
        <v>633309.43662983505</v>
      </c>
    </row>
    <row r="8" spans="1:11" x14ac:dyDescent="0.3">
      <c r="F8" t="s">
        <v>10</v>
      </c>
      <c r="G8" s="2">
        <f>G5-G7</f>
        <v>236640.93589081243</v>
      </c>
      <c r="H8" s="4">
        <f>1-H7</f>
        <v>2.2061676393082763E-2</v>
      </c>
      <c r="I8">
        <f>I5-I7</f>
        <v>5915</v>
      </c>
      <c r="J8" s="4">
        <f>1-J7</f>
        <v>1.6825056391672533E-2</v>
      </c>
      <c r="K8" s="2">
        <f>K5-K7</f>
        <v>34105.059716786956</v>
      </c>
    </row>
    <row r="9" spans="1:11" x14ac:dyDescent="0.3">
      <c r="E9" s="6" t="s">
        <v>11</v>
      </c>
      <c r="F9" s="6"/>
      <c r="G9" s="2">
        <v>485509.89327315998</v>
      </c>
      <c r="H9" s="4">
        <f>1-H5-H10</f>
        <v>4.3303039206839755E-2</v>
      </c>
      <c r="I9">
        <v>870522</v>
      </c>
      <c r="J9" s="4">
        <f>1-J5-J10</f>
        <v>0.71231533865422036</v>
      </c>
      <c r="K9" s="2">
        <v>358156.82705907698</v>
      </c>
    </row>
    <row r="10" spans="1:11" x14ac:dyDescent="0.3">
      <c r="E10" s="6" t="s">
        <v>12</v>
      </c>
      <c r="F10" s="6"/>
      <c r="G10" s="2">
        <v>67.569443488000005</v>
      </c>
      <c r="H10" s="4">
        <f>G10/G4</f>
        <v>6.026575979367289E-6</v>
      </c>
      <c r="I10">
        <v>21</v>
      </c>
      <c r="J10" s="4">
        <f>I10/I4</f>
        <v>1.7183508414191286E-5</v>
      </c>
      <c r="K10" s="2">
        <v>228.13875903600001</v>
      </c>
    </row>
    <row r="12" spans="1:11" x14ac:dyDescent="0.3">
      <c r="B12" s="10" t="s">
        <v>13</v>
      </c>
      <c r="C12" s="10"/>
      <c r="D12" s="10"/>
      <c r="E12" s="10"/>
      <c r="F12" s="10"/>
      <c r="G12" s="11"/>
      <c r="H12" s="12"/>
      <c r="I12" s="10"/>
      <c r="J12" s="12"/>
      <c r="K12" s="11"/>
    </row>
    <row r="13" spans="1:11" x14ac:dyDescent="0.3">
      <c r="B13" s="1"/>
      <c r="C13" s="1"/>
      <c r="D13" s="13" t="s">
        <v>14</v>
      </c>
      <c r="E13" s="13"/>
      <c r="F13" s="13"/>
      <c r="G13" s="3">
        <f>G14+G15</f>
        <v>2669968.7799948971</v>
      </c>
      <c r="H13" s="5">
        <f>G13/G5</f>
        <v>0.24891714944476059</v>
      </c>
      <c r="I13" s="1">
        <f>I14+I15</f>
        <v>101133</v>
      </c>
      <c r="J13" s="5">
        <f>I13/I5</f>
        <v>0.28767006391530298</v>
      </c>
      <c r="K13" s="3">
        <f>K14+K15</f>
        <v>55276.631330199998</v>
      </c>
    </row>
    <row r="14" spans="1:11" x14ac:dyDescent="0.3">
      <c r="E14" s="6" t="s">
        <v>15</v>
      </c>
      <c r="F14" s="6"/>
      <c r="G14" s="2">
        <v>2667640.193696877</v>
      </c>
      <c r="H14" s="4">
        <f>G14/G7</f>
        <v>0.25431057650986544</v>
      </c>
      <c r="I14">
        <v>101020</v>
      </c>
      <c r="J14" s="4">
        <f>I14/I7</f>
        <v>0.29226603094513431</v>
      </c>
      <c r="K14" s="2">
        <v>55276.631330199998</v>
      </c>
    </row>
    <row r="15" spans="1:11" x14ac:dyDescent="0.3">
      <c r="E15" s="6" t="s">
        <v>16</v>
      </c>
      <c r="F15" s="6"/>
      <c r="G15" s="2">
        <v>2328.58629802</v>
      </c>
      <c r="H15" s="4">
        <f>G15/G8</f>
        <v>9.8401668724570294E-3</v>
      </c>
      <c r="I15">
        <v>113</v>
      </c>
      <c r="J15" s="4">
        <f>I15/I8</f>
        <v>1.9103972950126797E-2</v>
      </c>
      <c r="K15" s="2">
        <v>0</v>
      </c>
    </row>
    <row r="16" spans="1:11" x14ac:dyDescent="0.3">
      <c r="E16" s="6" t="s">
        <v>17</v>
      </c>
      <c r="F16" s="6"/>
      <c r="G16" s="8"/>
      <c r="H16" s="9"/>
      <c r="I16" s="6"/>
      <c r="J16" s="9"/>
      <c r="K16" s="8"/>
    </row>
    <row r="17" spans="2:11" x14ac:dyDescent="0.3">
      <c r="B17" s="1"/>
      <c r="C17" s="1"/>
      <c r="D17" s="13" t="s">
        <v>18</v>
      </c>
      <c r="E17" s="13"/>
      <c r="F17" s="13"/>
      <c r="G17" s="14"/>
      <c r="H17" s="15"/>
      <c r="I17" s="13"/>
      <c r="J17" s="15"/>
      <c r="K17" s="14"/>
    </row>
    <row r="18" spans="2:11" x14ac:dyDescent="0.3">
      <c r="E18" s="6" t="s">
        <v>19</v>
      </c>
      <c r="F18" s="6"/>
      <c r="G18" s="2">
        <v>1149957.51908044</v>
      </c>
      <c r="H18" s="4">
        <f>G18/G5</f>
        <v>0.10720879950986509</v>
      </c>
      <c r="I18">
        <v>42864</v>
      </c>
      <c r="J18" s="4">
        <f>I18/I5</f>
        <v>0.12192548050256145</v>
      </c>
      <c r="K18" s="2">
        <v>15670.522751087001</v>
      </c>
    </row>
    <row r="19" spans="2:11" x14ac:dyDescent="0.3">
      <c r="E19" s="6" t="s">
        <v>20</v>
      </c>
      <c r="F19" s="6"/>
      <c r="G19" s="2">
        <v>3182975.6976998611</v>
      </c>
      <c r="H19" s="4">
        <f>G19/G5</f>
        <v>0.29674400815462409</v>
      </c>
      <c r="I19">
        <v>104544</v>
      </c>
      <c r="J19" s="4">
        <f>I19/I5</f>
        <v>0.29737256050904687</v>
      </c>
      <c r="K19" s="2">
        <v>405155.012863471</v>
      </c>
    </row>
    <row r="20" spans="2:11" x14ac:dyDescent="0.3">
      <c r="E20" s="6" t="s">
        <v>21</v>
      </c>
      <c r="F20" s="6"/>
      <c r="G20" s="2">
        <v>6393401.9752728818</v>
      </c>
      <c r="H20" s="4">
        <f>1-H18-H19</f>
        <v>0.59604719233551084</v>
      </c>
      <c r="I20">
        <v>204151</v>
      </c>
      <c r="J20" s="4">
        <f>1-J18-J19</f>
        <v>0.58070195898839172</v>
      </c>
      <c r="K20" s="2">
        <v>246588.96073206401</v>
      </c>
    </row>
    <row r="21" spans="2:11" x14ac:dyDescent="0.3">
      <c r="F21" t="s">
        <v>22</v>
      </c>
    </row>
    <row r="22" spans="2:11" x14ac:dyDescent="0.3">
      <c r="F22" t="s">
        <v>23</v>
      </c>
      <c r="G22" s="2">
        <v>102754.53363291</v>
      </c>
      <c r="H22" s="4">
        <f>G22/G20</f>
        <v>1.6071965133793147E-2</v>
      </c>
      <c r="I22">
        <v>4546</v>
      </c>
      <c r="J22" s="4">
        <f>I22/I20</f>
        <v>2.2267831164187294E-2</v>
      </c>
      <c r="K22" s="2">
        <v>4046.7539017879999</v>
      </c>
    </row>
    <row r="23" spans="2:11" x14ac:dyDescent="0.3">
      <c r="F23" t="s">
        <v>24</v>
      </c>
      <c r="G23" s="2">
        <f>G20-G22</f>
        <v>6290647.4416399719</v>
      </c>
      <c r="H23" s="4">
        <f>1-H22</f>
        <v>0.98392803486620684</v>
      </c>
      <c r="I23">
        <f>I20-I22</f>
        <v>199605</v>
      </c>
      <c r="J23" s="4">
        <f>1-J22</f>
        <v>0.97773216883581271</v>
      </c>
    </row>
    <row r="25" spans="2:11" x14ac:dyDescent="0.3">
      <c r="B25" s="1"/>
      <c r="C25" s="1"/>
      <c r="D25" s="13" t="s">
        <v>25</v>
      </c>
      <c r="E25" s="13"/>
      <c r="F25" s="13"/>
      <c r="G25" s="14"/>
      <c r="H25" s="15"/>
      <c r="I25" s="13"/>
      <c r="J25" s="15"/>
      <c r="K25" s="14"/>
    </row>
    <row r="26" spans="2:11" x14ac:dyDescent="0.3">
      <c r="E26" s="6" t="s">
        <v>26</v>
      </c>
      <c r="F26" s="6"/>
      <c r="G26" s="2">
        <v>1782319.0998894791</v>
      </c>
      <c r="H26" s="4">
        <f>G26/G5</f>
        <v>0.16616291286607798</v>
      </c>
      <c r="I26">
        <v>67251</v>
      </c>
      <c r="J26" s="4">
        <f>I26/I5</f>
        <v>0.19129363776777156</v>
      </c>
      <c r="K26" s="2">
        <v>346294.50572846498</v>
      </c>
    </row>
    <row r="27" spans="2:11" x14ac:dyDescent="0.3">
      <c r="E27" s="6" t="s">
        <v>27</v>
      </c>
      <c r="F27" s="6"/>
      <c r="G27" s="2">
        <v>8939192.6487738676</v>
      </c>
      <c r="H27" s="4">
        <f>G27/G5</f>
        <v>0.8333874048050115</v>
      </c>
      <c r="I27">
        <v>284253</v>
      </c>
      <c r="J27" s="4">
        <f>I27/I5</f>
        <v>0.80854991623027717</v>
      </c>
      <c r="K27" s="2">
        <v>321119.99061815703</v>
      </c>
    </row>
    <row r="28" spans="2:11" x14ac:dyDescent="0.3">
      <c r="E28" s="6" t="s">
        <v>28</v>
      </c>
      <c r="F28" s="6"/>
      <c r="G28" s="2">
        <v>0</v>
      </c>
      <c r="H28" s="4">
        <f>G28/G5</f>
        <v>0</v>
      </c>
      <c r="I28">
        <v>0</v>
      </c>
      <c r="J28" s="4">
        <f>I28/I5</f>
        <v>0</v>
      </c>
      <c r="K28" s="2">
        <v>0</v>
      </c>
    </row>
    <row r="29" spans="2:11" x14ac:dyDescent="0.3">
      <c r="E29" s="6" t="s">
        <v>29</v>
      </c>
      <c r="F29" s="6"/>
      <c r="G29" s="2">
        <v>4823.4433898369998</v>
      </c>
      <c r="H29" s="4">
        <f>G29/G5</f>
        <v>4.4968232891048779E-4</v>
      </c>
      <c r="I29">
        <v>55</v>
      </c>
      <c r="J29" s="4">
        <f>I29/I5</f>
        <v>1.5644600195130831E-4</v>
      </c>
      <c r="K29" s="2">
        <v>0</v>
      </c>
    </row>
  </sheetData>
  <mergeCells count="21">
    <mergeCell ref="E29:F29"/>
    <mergeCell ref="E20:F20"/>
    <mergeCell ref="D25:K25"/>
    <mergeCell ref="E26:F26"/>
    <mergeCell ref="E27:F27"/>
    <mergeCell ref="E28:F28"/>
    <mergeCell ref="E15:F15"/>
    <mergeCell ref="E16:K16"/>
    <mergeCell ref="D17:K17"/>
    <mergeCell ref="E18:F18"/>
    <mergeCell ref="E19:F19"/>
    <mergeCell ref="E9:F9"/>
    <mergeCell ref="E10:F10"/>
    <mergeCell ref="B12:K12"/>
    <mergeCell ref="D13:F13"/>
    <mergeCell ref="E14:F14"/>
    <mergeCell ref="A1:E1"/>
    <mergeCell ref="F1:K1"/>
    <mergeCell ref="B3:K3"/>
    <mergeCell ref="D4:F4"/>
    <mergeCell ref="E5:F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9"/>
  <sheetViews>
    <sheetView workbookViewId="0"/>
  </sheetViews>
  <sheetFormatPr defaultRowHeight="14.4" x14ac:dyDescent="0.3"/>
  <cols>
    <col min="2" max="2" width="9.109375" customWidth="1"/>
    <col min="3" max="5" width="2" customWidth="1"/>
    <col min="6" max="6" width="53.44140625" customWidth="1"/>
    <col min="7" max="7" width="19.44140625" style="2" customWidth="1"/>
    <col min="8" max="8" width="11.44140625" style="4" customWidth="1"/>
    <col min="9" max="9" width="23.21875" customWidth="1"/>
    <col min="10" max="10" width="11.44140625" style="4" customWidth="1"/>
    <col min="11" max="11" width="32" style="2" customWidth="1"/>
  </cols>
  <sheetData>
    <row r="1" spans="1:11" ht="79.95" customHeight="1" x14ac:dyDescent="0.3">
      <c r="A1" s="6"/>
      <c r="B1" s="6"/>
      <c r="C1" s="6"/>
      <c r="D1" s="6"/>
      <c r="E1" s="6"/>
      <c r="F1" s="7" t="s">
        <v>0</v>
      </c>
      <c r="G1" s="8"/>
      <c r="H1" s="9"/>
      <c r="I1" s="6"/>
      <c r="J1" s="9"/>
      <c r="K1" s="8"/>
    </row>
    <row r="2" spans="1:11" x14ac:dyDescent="0.3">
      <c r="G2" s="3" t="s">
        <v>1</v>
      </c>
      <c r="H2" s="5" t="s">
        <v>2</v>
      </c>
      <c r="I2" s="1" t="s">
        <v>3</v>
      </c>
      <c r="J2" s="5" t="s">
        <v>2</v>
      </c>
      <c r="K2" s="3" t="s">
        <v>4</v>
      </c>
    </row>
    <row r="3" spans="1:11" x14ac:dyDescent="0.3">
      <c r="B3" s="10" t="s">
        <v>5</v>
      </c>
      <c r="C3" s="10"/>
      <c r="D3" s="10"/>
      <c r="E3" s="10"/>
      <c r="F3" s="10"/>
      <c r="G3" s="11"/>
      <c r="H3" s="12"/>
      <c r="I3" s="10"/>
      <c r="J3" s="12"/>
      <c r="K3" s="11"/>
    </row>
    <row r="4" spans="1:11" x14ac:dyDescent="0.3">
      <c r="B4" s="1"/>
      <c r="C4" s="1"/>
      <c r="D4" s="13" t="s">
        <v>6</v>
      </c>
      <c r="E4" s="13"/>
      <c r="F4" s="13"/>
      <c r="G4" s="3">
        <v>11899311.85428738</v>
      </c>
      <c r="H4" s="5"/>
      <c r="I4" s="1">
        <v>3846821</v>
      </c>
      <c r="J4" s="5"/>
      <c r="K4" s="3">
        <v>343501574.53802937</v>
      </c>
    </row>
    <row r="5" spans="1:11" x14ac:dyDescent="0.3">
      <c r="E5" s="6" t="s">
        <v>7</v>
      </c>
      <c r="F5" s="6"/>
      <c r="G5" s="2">
        <v>10012928.783831971</v>
      </c>
      <c r="H5" s="4">
        <f>G5/G4</f>
        <v>0.84147124694645792</v>
      </c>
      <c r="I5">
        <v>433187</v>
      </c>
      <c r="J5" s="4">
        <f>I5/I4</f>
        <v>0.11260908682779885</v>
      </c>
      <c r="K5" s="2">
        <v>11972961.588722182</v>
      </c>
    </row>
    <row r="6" spans="1:11" x14ac:dyDescent="0.3">
      <c r="F6" t="s">
        <v>8</v>
      </c>
    </row>
    <row r="7" spans="1:11" x14ac:dyDescent="0.3">
      <c r="F7" t="s">
        <v>9</v>
      </c>
      <c r="G7" s="2">
        <v>9654796.0677550752</v>
      </c>
      <c r="H7" s="4">
        <f>G7/G5</f>
        <v>0.96423297081117987</v>
      </c>
      <c r="I7">
        <v>421685</v>
      </c>
      <c r="J7" s="4">
        <f>I7/I5</f>
        <v>0.97344795665613237</v>
      </c>
      <c r="K7" s="2">
        <v>11733657.890053712</v>
      </c>
    </row>
    <row r="8" spans="1:11" x14ac:dyDescent="0.3">
      <c r="F8" t="s">
        <v>10</v>
      </c>
      <c r="G8" s="2">
        <f>G5-G7</f>
        <v>358132.71607689559</v>
      </c>
      <c r="H8" s="4">
        <f>1-H7</f>
        <v>3.5767029188820132E-2</v>
      </c>
      <c r="I8">
        <f>I5-I7</f>
        <v>11502</v>
      </c>
      <c r="J8" s="4">
        <f>1-J7</f>
        <v>2.6552043343867626E-2</v>
      </c>
      <c r="K8" s="2">
        <f>K5-K7</f>
        <v>239303.69866847061</v>
      </c>
    </row>
    <row r="9" spans="1:11" x14ac:dyDescent="0.3">
      <c r="E9" s="6" t="s">
        <v>11</v>
      </c>
      <c r="F9" s="6"/>
      <c r="G9" s="2">
        <v>1621173.1421308541</v>
      </c>
      <c r="H9" s="4">
        <f>1-H5-H10</f>
        <v>0.13624091560779933</v>
      </c>
      <c r="I9">
        <v>3392199</v>
      </c>
      <c r="J9" s="4">
        <f>1-J5-J10</f>
        <v>0.88181877971447065</v>
      </c>
      <c r="K9" s="2">
        <v>327728503.69380587</v>
      </c>
    </row>
    <row r="10" spans="1:11" x14ac:dyDescent="0.3">
      <c r="E10" s="6" t="s">
        <v>12</v>
      </c>
      <c r="F10" s="6"/>
      <c r="G10" s="2">
        <v>265209.92832455703</v>
      </c>
      <c r="H10" s="4">
        <f>G10/G4</f>
        <v>2.2287837445742763E-2</v>
      </c>
      <c r="I10">
        <v>21435</v>
      </c>
      <c r="J10" s="4">
        <f>I10/I4</f>
        <v>5.5721334577304221E-3</v>
      </c>
      <c r="K10" s="2">
        <v>3800109.255501267</v>
      </c>
    </row>
    <row r="12" spans="1:11" x14ac:dyDescent="0.3">
      <c r="B12" s="10" t="s">
        <v>13</v>
      </c>
      <c r="C12" s="10"/>
      <c r="D12" s="10"/>
      <c r="E12" s="10"/>
      <c r="F12" s="10"/>
      <c r="G12" s="11"/>
      <c r="H12" s="12"/>
      <c r="I12" s="10"/>
      <c r="J12" s="12"/>
      <c r="K12" s="11"/>
    </row>
    <row r="13" spans="1:11" x14ac:dyDescent="0.3">
      <c r="B13" s="1"/>
      <c r="C13" s="1"/>
      <c r="D13" s="13" t="s">
        <v>14</v>
      </c>
      <c r="E13" s="13"/>
      <c r="F13" s="13"/>
      <c r="G13" s="3">
        <f>G14+G15</f>
        <v>1844493.3696835402</v>
      </c>
      <c r="H13" s="5">
        <f>G13/G5</f>
        <v>0.18421117432312831</v>
      </c>
      <c r="I13" s="1">
        <f>I14+I15</f>
        <v>55781</v>
      </c>
      <c r="J13" s="5">
        <f>I13/I5</f>
        <v>0.12876886887187289</v>
      </c>
      <c r="K13" s="3">
        <f>K14+K15</f>
        <v>2345826.0552331097</v>
      </c>
    </row>
    <row r="14" spans="1:11" x14ac:dyDescent="0.3">
      <c r="E14" s="6" t="s">
        <v>15</v>
      </c>
      <c r="F14" s="6"/>
      <c r="G14" s="2">
        <v>1838778.6610004101</v>
      </c>
      <c r="H14" s="4">
        <f>G14/G7</f>
        <v>0.19045235633112251</v>
      </c>
      <c r="I14">
        <v>55641</v>
      </c>
      <c r="J14" s="4">
        <f>I14/I7</f>
        <v>0.13194920378955854</v>
      </c>
      <c r="K14" s="2">
        <v>2345777.3882195838</v>
      </c>
    </row>
    <row r="15" spans="1:11" x14ac:dyDescent="0.3">
      <c r="E15" s="6" t="s">
        <v>16</v>
      </c>
      <c r="F15" s="6"/>
      <c r="G15" s="2">
        <v>5714.7086831300003</v>
      </c>
      <c r="H15" s="4">
        <f>G15/G8</f>
        <v>1.5956957928141311E-2</v>
      </c>
      <c r="I15">
        <v>140</v>
      </c>
      <c r="J15" s="4">
        <f>I15/I8</f>
        <v>1.2171796209354895E-2</v>
      </c>
      <c r="K15" s="2">
        <v>48.667013525999998</v>
      </c>
    </row>
    <row r="16" spans="1:11" x14ac:dyDescent="0.3">
      <c r="E16" s="6" t="s">
        <v>17</v>
      </c>
      <c r="F16" s="6"/>
      <c r="G16" s="8"/>
      <c r="H16" s="9"/>
      <c r="I16" s="6"/>
      <c r="J16" s="9"/>
      <c r="K16" s="8"/>
    </row>
    <row r="17" spans="2:11" x14ac:dyDescent="0.3">
      <c r="B17" s="1"/>
      <c r="C17" s="1"/>
      <c r="D17" s="13" t="s">
        <v>18</v>
      </c>
      <c r="E17" s="13"/>
      <c r="F17" s="13"/>
      <c r="G17" s="14"/>
      <c r="H17" s="15"/>
      <c r="I17" s="13"/>
      <c r="J17" s="15"/>
      <c r="K17" s="14"/>
    </row>
    <row r="18" spans="2:11" x14ac:dyDescent="0.3">
      <c r="E18" s="6" t="s">
        <v>19</v>
      </c>
      <c r="F18" s="6"/>
      <c r="G18" s="2">
        <v>909837.86367716698</v>
      </c>
      <c r="H18" s="4">
        <f>G18/G5</f>
        <v>9.0866307283269221E-2</v>
      </c>
      <c r="I18">
        <v>32744</v>
      </c>
      <c r="J18" s="4">
        <f>I18/I5</f>
        <v>7.5588602612728456E-2</v>
      </c>
      <c r="K18" s="2">
        <v>1744555.267542602</v>
      </c>
    </row>
    <row r="19" spans="2:11" x14ac:dyDescent="0.3">
      <c r="E19" s="6" t="s">
        <v>20</v>
      </c>
      <c r="F19" s="6"/>
      <c r="G19" s="2">
        <v>2995854.3319758512</v>
      </c>
      <c r="H19" s="4">
        <f>G19/G5</f>
        <v>0.29919860578787927</v>
      </c>
      <c r="I19">
        <v>105499</v>
      </c>
      <c r="J19" s="4">
        <f>I19/I5</f>
        <v>0.24354147285121669</v>
      </c>
      <c r="K19" s="2">
        <v>2736952.5872598649</v>
      </c>
    </row>
    <row r="20" spans="2:11" x14ac:dyDescent="0.3">
      <c r="E20" s="6" t="s">
        <v>21</v>
      </c>
      <c r="F20" s="6"/>
      <c r="G20" s="2">
        <v>6094873.3052345896</v>
      </c>
      <c r="H20" s="4">
        <f>1-H18-H19</f>
        <v>0.60993508692885157</v>
      </c>
      <c r="I20">
        <v>294029</v>
      </c>
      <c r="J20" s="4">
        <f>1-J18-J19</f>
        <v>0.68086992453605477</v>
      </c>
      <c r="K20" s="2">
        <v>6838652.2366450569</v>
      </c>
    </row>
    <row r="21" spans="2:11" x14ac:dyDescent="0.3">
      <c r="F21" t="s">
        <v>22</v>
      </c>
    </row>
    <row r="22" spans="2:11" x14ac:dyDescent="0.3">
      <c r="F22" t="s">
        <v>23</v>
      </c>
      <c r="G22" s="2">
        <v>452072.298486538</v>
      </c>
      <c r="H22" s="4">
        <f>G22/G20</f>
        <v>7.4172550575952928E-2</v>
      </c>
      <c r="I22">
        <v>43934</v>
      </c>
      <c r="J22" s="4">
        <f>I22/I20</f>
        <v>0.14942063537950337</v>
      </c>
      <c r="K22" s="2">
        <v>876959.83578975894</v>
      </c>
    </row>
    <row r="23" spans="2:11" x14ac:dyDescent="0.3">
      <c r="F23" t="s">
        <v>24</v>
      </c>
      <c r="G23" s="2">
        <f>G20-G22</f>
        <v>5642801.0067480514</v>
      </c>
      <c r="H23" s="4">
        <f>1-H22</f>
        <v>0.92582744942404704</v>
      </c>
      <c r="I23">
        <f>I20-I22</f>
        <v>250095</v>
      </c>
      <c r="J23" s="4">
        <f>1-J22</f>
        <v>0.85057936462049666</v>
      </c>
    </row>
    <row r="25" spans="2:11" x14ac:dyDescent="0.3">
      <c r="B25" s="1"/>
      <c r="C25" s="1"/>
      <c r="D25" s="13" t="s">
        <v>25</v>
      </c>
      <c r="E25" s="13"/>
      <c r="F25" s="13"/>
      <c r="G25" s="14"/>
      <c r="H25" s="15"/>
      <c r="I25" s="13"/>
      <c r="J25" s="15"/>
      <c r="K25" s="14"/>
    </row>
    <row r="26" spans="2:11" x14ac:dyDescent="0.3">
      <c r="E26" s="6" t="s">
        <v>26</v>
      </c>
      <c r="F26" s="6"/>
      <c r="G26" s="2">
        <v>1454166.9483697829</v>
      </c>
      <c r="H26" s="4">
        <f>G26/G5</f>
        <v>0.14522893149083899</v>
      </c>
      <c r="I26">
        <v>61433</v>
      </c>
      <c r="J26" s="4">
        <f>I26/I5</f>
        <v>0.14181635182957938</v>
      </c>
      <c r="K26" s="2">
        <v>3283969.992693034</v>
      </c>
    </row>
    <row r="27" spans="2:11" x14ac:dyDescent="0.3">
      <c r="E27" s="6" t="s">
        <v>27</v>
      </c>
      <c r="F27" s="6"/>
      <c r="G27" s="2">
        <v>8526426.3818662558</v>
      </c>
      <c r="H27" s="4">
        <f>G27/G5</f>
        <v>0.85154169833246063</v>
      </c>
      <c r="I27">
        <v>370184</v>
      </c>
      <c r="J27" s="4">
        <f>I27/I5</f>
        <v>0.85455934734883554</v>
      </c>
      <c r="K27" s="2">
        <v>8607436.8809767794</v>
      </c>
    </row>
    <row r="28" spans="2:11" x14ac:dyDescent="0.3">
      <c r="E28" s="6" t="s">
        <v>28</v>
      </c>
      <c r="F28" s="6"/>
      <c r="G28" s="2">
        <v>5032.7717003469998</v>
      </c>
      <c r="H28" s="4">
        <f>G28/G5</f>
        <v>5.0262733401974184E-4</v>
      </c>
      <c r="I28">
        <v>123</v>
      </c>
      <c r="J28" s="4">
        <f>I28/I5</f>
        <v>2.8394203888851695E-4</v>
      </c>
      <c r="K28" s="2">
        <v>39.297384028000003</v>
      </c>
    </row>
    <row r="29" spans="2:11" x14ac:dyDescent="0.3">
      <c r="E29" s="6" t="s">
        <v>29</v>
      </c>
      <c r="F29" s="6"/>
      <c r="G29" s="2">
        <v>14854.145032539</v>
      </c>
      <c r="H29" s="4">
        <f>G29/G5</f>
        <v>1.4834965226681943E-3</v>
      </c>
      <c r="I29">
        <v>420</v>
      </c>
      <c r="J29" s="4">
        <f>I29/I5</f>
        <v>9.6955818157054574E-4</v>
      </c>
      <c r="K29" s="2">
        <v>358.10954610700003</v>
      </c>
    </row>
  </sheetData>
  <mergeCells count="21">
    <mergeCell ref="E29:F29"/>
    <mergeCell ref="E20:F20"/>
    <mergeCell ref="D25:K25"/>
    <mergeCell ref="E26:F26"/>
    <mergeCell ref="E27:F27"/>
    <mergeCell ref="E28:F28"/>
    <mergeCell ref="E15:F15"/>
    <mergeCell ref="E16:K16"/>
    <mergeCell ref="D17:K17"/>
    <mergeCell ref="E18:F18"/>
    <mergeCell ref="E19:F19"/>
    <mergeCell ref="E9:F9"/>
    <mergeCell ref="E10:F10"/>
    <mergeCell ref="B12:K12"/>
    <mergeCell ref="D13:F13"/>
    <mergeCell ref="E14:F14"/>
    <mergeCell ref="A1:E1"/>
    <mergeCell ref="F1:K1"/>
    <mergeCell ref="B3:K3"/>
    <mergeCell ref="D4:F4"/>
    <mergeCell ref="E5:F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3"/>
  <sheetViews>
    <sheetView workbookViewId="0"/>
  </sheetViews>
  <sheetFormatPr defaultRowHeight="30" customHeight="1" x14ac:dyDescent="0.3"/>
  <sheetData>
    <row r="1" spans="1:2" x14ac:dyDescent="0.3">
      <c r="A1" t="s">
        <v>30</v>
      </c>
    </row>
    <row r="2" spans="1:2" x14ac:dyDescent="0.3">
      <c r="A2" t="s">
        <v>31</v>
      </c>
      <c r="B2">
        <f>'NEWT - UK'!$G$7</f>
        <v>10489694.256162371</v>
      </c>
    </row>
    <row r="3" spans="1:2" x14ac:dyDescent="0.3">
      <c r="A3" t="s">
        <v>32</v>
      </c>
      <c r="B3">
        <f>'NEWT - UK'!$G$8</f>
        <v>236640.93589081243</v>
      </c>
    </row>
    <row r="4" spans="1:2" x14ac:dyDescent="0.3">
      <c r="A4" t="s">
        <v>33</v>
      </c>
      <c r="B4">
        <f>'NEWT - UK'!$G$9</f>
        <v>485509.89327315998</v>
      </c>
    </row>
    <row r="5" spans="1:2" x14ac:dyDescent="0.3">
      <c r="A5" t="s">
        <v>34</v>
      </c>
      <c r="B5">
        <f>'NEWT - UK'!$G$10</f>
        <v>67.569443488000005</v>
      </c>
    </row>
    <row r="14" spans="1:2" x14ac:dyDescent="0.3">
      <c r="A14" t="s">
        <v>35</v>
      </c>
    </row>
    <row r="15" spans="1:2" x14ac:dyDescent="0.3">
      <c r="A15" t="s">
        <v>31</v>
      </c>
      <c r="B15">
        <f>'NEWT - UK'!$I$7</f>
        <v>345644</v>
      </c>
    </row>
    <row r="16" spans="1:2" x14ac:dyDescent="0.3">
      <c r="A16" t="s">
        <v>32</v>
      </c>
      <c r="B16">
        <f>'NEWT - UK'!$I$8</f>
        <v>5915</v>
      </c>
    </row>
    <row r="17" spans="1:2" x14ac:dyDescent="0.3">
      <c r="A17" t="s">
        <v>33</v>
      </c>
      <c r="B17">
        <f>'NEWT - UK'!$I$9</f>
        <v>870522</v>
      </c>
    </row>
    <row r="18" spans="1:2" x14ac:dyDescent="0.3">
      <c r="A18" t="s">
        <v>34</v>
      </c>
      <c r="B18">
        <f>'NEWT - UK'!$I$10</f>
        <v>21</v>
      </c>
    </row>
    <row r="26" spans="1:2" x14ac:dyDescent="0.3">
      <c r="A26" t="s">
        <v>18</v>
      </c>
    </row>
    <row r="27" spans="1:2" x14ac:dyDescent="0.3">
      <c r="A27" t="s">
        <v>36</v>
      </c>
      <c r="B27">
        <f>'NEWT - UK'!$G$18</f>
        <v>1149957.51908044</v>
      </c>
    </row>
    <row r="28" spans="1:2" x14ac:dyDescent="0.3">
      <c r="A28" t="s">
        <v>37</v>
      </c>
      <c r="B28">
        <f>'NEWT - UK'!$G$19</f>
        <v>3182975.6976998611</v>
      </c>
    </row>
    <row r="29" spans="1:2" x14ac:dyDescent="0.3">
      <c r="A29" t="s">
        <v>38</v>
      </c>
      <c r="B29">
        <f>'NEWT - UK'!$G$22</f>
        <v>102754.53363291</v>
      </c>
    </row>
    <row r="30" spans="1:2" x14ac:dyDescent="0.3">
      <c r="A30" t="s">
        <v>39</v>
      </c>
      <c r="B30">
        <f>'NEWT - UK'!$G$23</f>
        <v>6290647.4416399719</v>
      </c>
    </row>
    <row r="39" spans="1:2" x14ac:dyDescent="0.3">
      <c r="A39" t="s">
        <v>40</v>
      </c>
    </row>
    <row r="40" spans="1:2" x14ac:dyDescent="0.3">
      <c r="A40" t="s">
        <v>41</v>
      </c>
      <c r="B40">
        <f>'NEWT - UK'!$G$26</f>
        <v>1782319.0998894791</v>
      </c>
    </row>
    <row r="41" spans="1:2" x14ac:dyDescent="0.3">
      <c r="A41" t="s">
        <v>42</v>
      </c>
      <c r="B41">
        <f>'NEWT - UK'!$G$27</f>
        <v>8939192.6487738676</v>
      </c>
    </row>
    <row r="42" spans="1:2" x14ac:dyDescent="0.3">
      <c r="A42" t="s">
        <v>43</v>
      </c>
      <c r="B42">
        <f>'NEWT - UK'!$G$28</f>
        <v>0</v>
      </c>
    </row>
    <row r="43" spans="1:2" x14ac:dyDescent="0.3">
      <c r="A43" t="s">
        <v>44</v>
      </c>
      <c r="B43">
        <f>'NEWT - UK'!$G$29</f>
        <v>4823.4433898369998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NEWT - UK</vt:lpstr>
      <vt:lpstr>Outstanding - UK</vt:lpstr>
      <vt:lpstr>Images - UK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Ludovic Cathan</dc:creator>
  <cp:lastModifiedBy>Ludovic Cathan</cp:lastModifiedBy>
  <dcterms:created xsi:type="dcterms:W3CDTF">2024-05-15T08:48:00Z</dcterms:created>
  <dcterms:modified xsi:type="dcterms:W3CDTF">2024-05-15T08:48:00Z</dcterms:modified>
</cp:coreProperties>
</file>