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D213F9EB-62F0-4F0A-A4F2-E4557B62EC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3" l="1"/>
  <c r="B43" i="3"/>
  <c r="B42" i="3"/>
  <c r="B41" i="3"/>
  <c r="B31" i="3"/>
  <c r="B30" i="3"/>
  <c r="B29" i="3"/>
  <c r="B28" i="3"/>
  <c r="B19" i="3"/>
  <c r="B18" i="3"/>
  <c r="B17" i="3"/>
  <c r="B16" i="3"/>
  <c r="B6" i="3"/>
  <c r="B5" i="3"/>
  <c r="B3" i="3"/>
  <c r="J29" i="5"/>
  <c r="H29" i="5"/>
  <c r="J28" i="5"/>
  <c r="H28" i="5"/>
  <c r="J27" i="5"/>
  <c r="H27" i="5"/>
  <c r="J26" i="5"/>
  <c r="H26" i="5"/>
  <c r="I23" i="5"/>
  <c r="H23" i="5"/>
  <c r="G23" i="5"/>
  <c r="J22" i="5"/>
  <c r="J23" i="5" s="1"/>
  <c r="H22" i="5"/>
  <c r="J19" i="5"/>
  <c r="H19" i="5"/>
  <c r="H20" i="5" s="1"/>
  <c r="J18" i="5"/>
  <c r="J20" i="5" s="1"/>
  <c r="H18" i="5"/>
  <c r="J15" i="5"/>
  <c r="H15" i="5"/>
  <c r="J14" i="5"/>
  <c r="H14" i="5"/>
  <c r="K13" i="5"/>
  <c r="I13" i="5"/>
  <c r="J13" i="5" s="1"/>
  <c r="G13" i="5"/>
  <c r="H13" i="5" s="1"/>
  <c r="J10" i="5"/>
  <c r="H10" i="5"/>
  <c r="K8" i="5"/>
  <c r="J8" i="5"/>
  <c r="I8" i="5"/>
  <c r="G8" i="5"/>
  <c r="J7" i="5"/>
  <c r="H7" i="5"/>
  <c r="H8" i="5" s="1"/>
  <c r="J5" i="5"/>
  <c r="J9" i="5" s="1"/>
  <c r="H5" i="5"/>
  <c r="H9" i="5" s="1"/>
  <c r="J29" i="2"/>
  <c r="H29" i="2"/>
  <c r="J28" i="2"/>
  <c r="H28" i="2"/>
  <c r="J27" i="2"/>
  <c r="H27" i="2"/>
  <c r="J26" i="2"/>
  <c r="H26" i="2"/>
  <c r="I23" i="2"/>
  <c r="H23" i="2"/>
  <c r="G23" i="2"/>
  <c r="J22" i="2"/>
  <c r="J23" i="2" s="1"/>
  <c r="H22" i="2"/>
  <c r="H20" i="2"/>
  <c r="J19" i="2"/>
  <c r="J20" i="2" s="1"/>
  <c r="H19" i="2"/>
  <c r="J18" i="2"/>
  <c r="H18" i="2"/>
  <c r="H15" i="2"/>
  <c r="J14" i="2"/>
  <c r="H14" i="2"/>
  <c r="K13" i="2"/>
  <c r="I13" i="2"/>
  <c r="J13" i="2" s="1"/>
  <c r="H13" i="2"/>
  <c r="G13" i="2"/>
  <c r="J10" i="2"/>
  <c r="H10" i="2"/>
  <c r="H9" i="2"/>
  <c r="K8" i="2"/>
  <c r="J8" i="2"/>
  <c r="I8" i="2"/>
  <c r="J15" i="2" s="1"/>
  <c r="H8" i="2"/>
  <c r="G8" i="2"/>
  <c r="B4" i="3" s="1"/>
  <c r="J7" i="2"/>
  <c r="H7" i="2"/>
  <c r="J5" i="2"/>
  <c r="J9" i="2" s="1"/>
  <c r="H5" i="2"/>
</calcChain>
</file>

<file path=xl/sharedStrings.xml><?xml version="1.0" encoding="utf-8"?>
<sst xmlns="http://schemas.openxmlformats.org/spreadsheetml/2006/main" count="83" uniqueCount="46">
  <si>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25 November 2022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</si>
  <si>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</si>
  <si>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</si>
  <si>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</si>
  <si>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</si>
  <si>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</si>
  <si>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</si>
  <si>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</si>
  <si>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</si>
  <si>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</si>
  <si>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</si>
  <si>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</si>
  <si>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</si>
  <si>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</si>
  <si>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</si>
  <si>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</si>
  <si>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</si>
  <si>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</si>
  <si>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</si>
  <si>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</si>
  <si>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</si>
  <si>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</si>
  <si>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</si>
  <si>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</si>
  <si>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</si>
  <si>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</si>
  <si>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</si>
  <si>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</si>
  <si>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</si>
  <si>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</si>
  <si>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</si>
  <si>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</si>
  <si>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</si>
  <si>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</si>
  <si>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</si>
  <si>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</si>
  <si>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</si>
  <si>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</si>
  <si>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</si>
  <si>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</si>
  <si>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</si>
  <si>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</si>
  <si>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</si>
  <si>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</si>
  <si>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</si>
  <si>
    <r>
      <rPr>
        <b/>
        <sz val="20"/>
        <rFont val="Calibri"/>
        <family val="2"/>
      </rPr>
      <t>SFTR Public Data</t>
    </r>
    <r>
      <rPr>
        <sz val="11"/>
        <rFont val="Calibri"/>
      </rPr>
      <t xml:space="preserve">
for week ending 25 November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</si>
</sst>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7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  <font>
      <b/>
      <sz val="20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UK'!$A$3:$A$6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UK'!$B$3:$B$6</c:f>
              <c:numCache>
                <c:formatCode>General</c:formatCode>
                <c:ptCount val="4"/>
                <c:pt idx="0">
                  <c:v>8374512.107846899</c:v>
                </c:pt>
                <c:pt idx="1">
                  <c:v>268684.43980069272</c:v>
                </c:pt>
                <c:pt idx="2">
                  <c:v>495174.82015418302</c:v>
                </c:pt>
                <c:pt idx="3">
                  <c:v>1.926120353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C8E-4F22-AE05-BA5988863F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UK'!$A$16:$A$19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UK'!$B$16:$B$19</c:f>
              <c:numCache>
                <c:formatCode>General</c:formatCode>
                <c:ptCount val="4"/>
                <c:pt idx="0">
                  <c:v>265822</c:v>
                </c:pt>
                <c:pt idx="1">
                  <c:v>10244</c:v>
                </c:pt>
                <c:pt idx="2">
                  <c:v>542223</c:v>
                </c:pt>
                <c:pt idx="3">
                  <c:v>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1C6-4BDE-BE14-E3CE2B6B0A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UK'!$A$28:$A$31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UK'!$B$28:$B$31</c:f>
              <c:numCache>
                <c:formatCode>General</c:formatCode>
                <c:ptCount val="4"/>
                <c:pt idx="0">
                  <c:v>1103271.803024445</c:v>
                </c:pt>
                <c:pt idx="1">
                  <c:v>2391255.430067705</c:v>
                </c:pt>
                <c:pt idx="2">
                  <c:v>458571.33719775802</c:v>
                </c:pt>
                <c:pt idx="3">
                  <c:v>4690097.9773576828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178-457D-8FCE-BCEE557886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UK'!$A$41:$A$44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UK'!$B$41:$B$44</c:f>
              <c:numCache>
                <c:formatCode>General</c:formatCode>
                <c:ptCount val="4"/>
                <c:pt idx="0">
                  <c:v>1842286.1694466181</c:v>
                </c:pt>
                <c:pt idx="1">
                  <c:v>6798750.6254186369</c:v>
                </c:pt>
                <c:pt idx="2">
                  <c:v>697.22520862900001</c:v>
                </c:pt>
                <c:pt idx="3">
                  <c:v>1462.5275737070001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016-4EEE-BCED-2E72BEFEF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</xdr:col>
      <xdr:colOff>285750</xdr:colOff>
      <xdr:row>0</xdr:row>
      <xdr:rowOff>819150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</xdr:col>
      <xdr:colOff>285750</xdr:colOff>
      <xdr:row>0</xdr:row>
      <xdr:rowOff>819150</xdr:rowOff>
    </xdr:to>
    <xdr:pic>
      <xdr:nvPicPr>
        <xdr:cNvPr id="5" name="log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2</xdr:row>
      <xdr:rowOff>47625</xdr:rowOff>
    </xdr:from>
    <xdr:to>
      <xdr:col>13</xdr:col>
      <xdr:colOff>323850</xdr:colOff>
      <xdr:row>12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15</xdr:row>
      <xdr:rowOff>47625</xdr:rowOff>
    </xdr:from>
    <xdr:to>
      <xdr:col>13</xdr:col>
      <xdr:colOff>323850</xdr:colOff>
      <xdr:row>25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27</xdr:row>
      <xdr:rowOff>47625</xdr:rowOff>
    </xdr:from>
    <xdr:to>
      <xdr:col>13</xdr:col>
      <xdr:colOff>323850</xdr:colOff>
      <xdr:row>37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40</xdr:row>
      <xdr:rowOff>47625</xdr:rowOff>
    </xdr:from>
    <xdr:to>
      <xdr:col>13</xdr:col>
      <xdr:colOff>323850</xdr:colOff>
      <xdr:row>50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activeCell="F1" sqref="F1:K1"/>
    </sheetView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16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9138373.2939221282</v>
      </c>
      <c r="H4" s="5"/>
      <c r="I4" s="1">
        <v>818293</v>
      </c>
      <c r="J4" s="5"/>
      <c r="K4" s="3">
        <v>1279227.2573337059</v>
      </c>
    </row>
    <row r="5" spans="1:11">
      <c r="E5" s="6" t="s">
        <v>7</v>
      </c>
      <c r="F5" s="6"/>
      <c r="G5" s="2">
        <v>8643196.5476475917</v>
      </c>
      <c r="H5" s="4">
        <f>G5/G4</f>
        <v>0.94581346916481568</v>
      </c>
      <c r="I5">
        <v>276066</v>
      </c>
      <c r="J5" s="4">
        <f>I5/I4</f>
        <v>0.33736815541621401</v>
      </c>
      <c r="K5" s="2">
        <v>1017340.320542796</v>
      </c>
    </row>
    <row r="6" spans="1:11">
      <c r="F6" t="s">
        <v>8</v>
      </c>
    </row>
    <row r="7" spans="1:11">
      <c r="F7" t="s">
        <v>9</v>
      </c>
      <c r="G7" s="2">
        <v>8374512.107846899</v>
      </c>
      <c r="H7" s="4">
        <f>G7/G5</f>
        <v>0.96891376491099002</v>
      </c>
      <c r="I7">
        <v>265822</v>
      </c>
      <c r="J7" s="4">
        <f>I7/I5</f>
        <v>0.96289293140046217</v>
      </c>
      <c r="K7" s="2">
        <v>1004468.41919104</v>
      </c>
    </row>
    <row r="8" spans="1:11">
      <c r="F8" t="s">
        <v>10</v>
      </c>
      <c r="G8" s="2">
        <f>G5-G7</f>
        <v>268684.43980069272</v>
      </c>
      <c r="H8" s="4">
        <f>1-H7</f>
        <v>3.1086235089009984E-2</v>
      </c>
      <c r="I8">
        <f>I5-I7</f>
        <v>10244</v>
      </c>
      <c r="J8" s="4">
        <f>1-J7</f>
        <v>3.7107068599537829E-2</v>
      </c>
      <c r="K8" s="2">
        <f>K5-K7</f>
        <v>12871.901351756067</v>
      </c>
    </row>
    <row r="9" spans="1:11">
      <c r="E9" s="6" t="s">
        <v>11</v>
      </c>
      <c r="F9" s="6"/>
      <c r="G9" s="2">
        <v>495174.82015418302</v>
      </c>
      <c r="H9" s="4">
        <f>1-H5-H10</f>
        <v>5.4186320062403322E-2</v>
      </c>
      <c r="I9">
        <v>542223</v>
      </c>
      <c r="J9" s="4">
        <f>1-J5-J10</f>
        <v>0.66262695635915247</v>
      </c>
      <c r="K9" s="2">
        <v>261827.2270518</v>
      </c>
    </row>
    <row r="10" spans="1:11">
      <c r="E10" s="6" t="s">
        <v>12</v>
      </c>
      <c r="F10" s="6"/>
      <c r="G10" s="2">
        <v>1.926120353</v>
      </c>
      <c r="H10" s="4">
        <f>G10/G4</f>
        <v>2.1077278100261564E-7</v>
      </c>
      <c r="I10">
        <v>4</v>
      </c>
      <c r="J10" s="4">
        <f>I10/I4</f>
        <v>4.8882246334748068E-6</v>
      </c>
      <c r="K10" s="2">
        <v>59.709739110000001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2474866.5226047169</v>
      </c>
      <c r="H13" s="5">
        <f>G13/G5</f>
        <v>0.28633694825305095</v>
      </c>
      <c r="I13" s="1">
        <f>I14+I15</f>
        <v>86951</v>
      </c>
      <c r="J13" s="5">
        <f>I13/I5</f>
        <v>0.31496453746567848</v>
      </c>
      <c r="K13" s="3">
        <f>K14+K15</f>
        <v>19301.817994348999</v>
      </c>
    </row>
    <row r="14" spans="1:11">
      <c r="E14" s="6" t="s">
        <v>15</v>
      </c>
      <c r="F14" s="6"/>
      <c r="G14" s="2">
        <v>2362835.2689305269</v>
      </c>
      <c r="H14" s="4">
        <f>G14/G7</f>
        <v>0.28214602098629193</v>
      </c>
      <c r="I14">
        <v>81788</v>
      </c>
      <c r="J14" s="4">
        <f>I14/I7</f>
        <v>0.30767957505398347</v>
      </c>
      <c r="K14" s="2">
        <v>19015.489354759</v>
      </c>
    </row>
    <row r="15" spans="1:11">
      <c r="E15" s="6" t="s">
        <v>16</v>
      </c>
      <c r="F15" s="6"/>
      <c r="G15" s="2">
        <v>112031.25367419</v>
      </c>
      <c r="H15" s="4">
        <f>G15/G8</f>
        <v>0.41696219460008027</v>
      </c>
      <c r="I15">
        <v>5163</v>
      </c>
      <c r="J15" s="4">
        <f>I15/I8</f>
        <v>0.50400234283483014</v>
      </c>
      <c r="K15" s="2">
        <v>286.32863959000002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1103271.803024445</v>
      </c>
      <c r="H18" s="4">
        <f>G18/G5</f>
        <v>0.12764627032862294</v>
      </c>
      <c r="I18">
        <v>38721</v>
      </c>
      <c r="J18" s="4">
        <f>I18/I5</f>
        <v>0.14025993784095109</v>
      </c>
      <c r="K18" s="2">
        <v>201175.21658940701</v>
      </c>
    </row>
    <row r="19" spans="2:11">
      <c r="E19" s="6" t="s">
        <v>20</v>
      </c>
      <c r="F19" s="6"/>
      <c r="G19" s="2">
        <v>2391255.430067705</v>
      </c>
      <c r="H19" s="4">
        <f>G19/G5</f>
        <v>0.27666331742953709</v>
      </c>
      <c r="I19">
        <v>80844</v>
      </c>
      <c r="J19" s="4">
        <f>I19/I5</f>
        <v>0.29284301580056943</v>
      </c>
      <c r="K19" s="2">
        <v>26810.353197679</v>
      </c>
    </row>
    <row r="20" spans="2:11">
      <c r="E20" s="6" t="s">
        <v>21</v>
      </c>
      <c r="F20" s="6"/>
      <c r="G20" s="2">
        <v>5148669.314555441</v>
      </c>
      <c r="H20" s="4">
        <f>1-H18-H19</f>
        <v>0.59569041224183994</v>
      </c>
      <c r="I20">
        <v>156501</v>
      </c>
      <c r="J20" s="4">
        <f>1-J18-J19</f>
        <v>0.56689704635847948</v>
      </c>
      <c r="K20" s="2">
        <v>789354.75075570995</v>
      </c>
    </row>
    <row r="21" spans="2:11">
      <c r="F21" t="s">
        <v>22</v>
      </c>
    </row>
    <row r="22" spans="2:11">
      <c r="F22" t="s">
        <v>23</v>
      </c>
      <c r="G22" s="2">
        <v>458571.33719775802</v>
      </c>
      <c r="H22" s="4">
        <f>G22/G20</f>
        <v>8.9065991459455984E-2</v>
      </c>
      <c r="I22">
        <v>22186</v>
      </c>
      <c r="J22" s="4">
        <f>I22/I20</f>
        <v>0.1417626724429876</v>
      </c>
      <c r="K22" s="2">
        <v>3503.01654796</v>
      </c>
    </row>
    <row r="23" spans="2:11">
      <c r="F23" t="s">
        <v>24</v>
      </c>
      <c r="G23" s="2">
        <f>G20-G22</f>
        <v>4690097.9773576828</v>
      </c>
      <c r="H23" s="4">
        <f>1-H22</f>
        <v>0.91093400854054396</v>
      </c>
      <c r="I23">
        <f>I20-I22</f>
        <v>134315</v>
      </c>
      <c r="J23" s="4">
        <f>1-J22</f>
        <v>0.85823732755701243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1842286.1694466181</v>
      </c>
      <c r="H26" s="4">
        <f>G26/G5</f>
        <v>0.21314870711207312</v>
      </c>
      <c r="I26">
        <v>57935</v>
      </c>
      <c r="J26" s="4">
        <f>I26/I5</f>
        <v>0.2098592365593735</v>
      </c>
      <c r="K26" s="2">
        <v>201471.37271335101</v>
      </c>
    </row>
    <row r="27" spans="2:11">
      <c r="E27" s="6" t="s">
        <v>27</v>
      </c>
      <c r="F27" s="6"/>
      <c r="G27" s="2">
        <v>6798750.6254186369</v>
      </c>
      <c r="H27" s="4">
        <f>G27/G5</f>
        <v>0.78660141394899141</v>
      </c>
      <c r="I27">
        <v>218087</v>
      </c>
      <c r="J27" s="4">
        <f>I27/I5</f>
        <v>0.78998138126390061</v>
      </c>
      <c r="K27" s="2">
        <v>815868.94782944501</v>
      </c>
    </row>
    <row r="28" spans="2:11">
      <c r="E28" s="6" t="s">
        <v>28</v>
      </c>
      <c r="F28" s="6"/>
      <c r="G28" s="2">
        <v>697.22520862900001</v>
      </c>
      <c r="H28" s="4">
        <f>G28/G5</f>
        <v>8.0667517484461578E-5</v>
      </c>
      <c r="I28">
        <v>7</v>
      </c>
      <c r="J28" s="4">
        <f>I28/I5</f>
        <v>2.535625538820427E-5</v>
      </c>
      <c r="K28" s="2">
        <v>0</v>
      </c>
    </row>
    <row r="29" spans="2:11">
      <c r="E29" s="6" t="s">
        <v>29</v>
      </c>
      <c r="F29" s="6"/>
      <c r="G29" s="2">
        <v>1462.5275737070001</v>
      </c>
      <c r="H29" s="4">
        <f>G29/G5</f>
        <v>1.6921142145090459E-4</v>
      </c>
      <c r="I29">
        <v>37</v>
      </c>
      <c r="J29" s="4">
        <f>I29/I5</f>
        <v>1.3402592133765113E-4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>
      <selection sqref="A1:E1"/>
    </sheetView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11805617.875298629</v>
      </c>
      <c r="H4" s="5"/>
      <c r="I4" s="1">
        <v>4701082</v>
      </c>
      <c r="J4" s="5"/>
      <c r="K4" s="3">
        <v>515932937.12629062</v>
      </c>
    </row>
    <row r="5" spans="1:11">
      <c r="E5" s="6" t="s">
        <v>7</v>
      </c>
      <c r="F5" s="6"/>
      <c r="G5" s="2">
        <v>9509925.6525706649</v>
      </c>
      <c r="H5" s="4">
        <f>G5/G4</f>
        <v>0.80554239117536297</v>
      </c>
      <c r="I5">
        <v>439702</v>
      </c>
      <c r="J5" s="4">
        <f>I5/I4</f>
        <v>9.353208474134253E-2</v>
      </c>
      <c r="K5" s="2">
        <v>10432592.65424522</v>
      </c>
    </row>
    <row r="6" spans="1:11">
      <c r="F6" t="s">
        <v>8</v>
      </c>
    </row>
    <row r="7" spans="1:11">
      <c r="F7" t="s">
        <v>9</v>
      </c>
      <c r="G7" s="2">
        <v>9087897.6415810362</v>
      </c>
      <c r="H7" s="4">
        <f>G7/G5</f>
        <v>0.95562236484198504</v>
      </c>
      <c r="I7">
        <v>422976</v>
      </c>
      <c r="J7" s="4">
        <f>I7/I5</f>
        <v>0.96196060058858046</v>
      </c>
      <c r="K7" s="2">
        <v>10234426.115162788</v>
      </c>
    </row>
    <row r="8" spans="1:11">
      <c r="F8" t="s">
        <v>10</v>
      </c>
      <c r="G8" s="2">
        <f>G5-G7</f>
        <v>422028.01098962873</v>
      </c>
      <c r="H8" s="4">
        <f>1-H7</f>
        <v>4.4377635158014961E-2</v>
      </c>
      <c r="I8">
        <f>I5-I7</f>
        <v>16726</v>
      </c>
      <c r="J8" s="4">
        <f>1-J7</f>
        <v>3.8039399411419539E-2</v>
      </c>
      <c r="K8" s="2">
        <f>K5-K7</f>
        <v>198166.53908243217</v>
      </c>
    </row>
    <row r="9" spans="1:11">
      <c r="E9" s="6" t="s">
        <v>11</v>
      </c>
      <c r="F9" s="6"/>
      <c r="G9" s="2">
        <v>2064317.7948125161</v>
      </c>
      <c r="H9" s="4">
        <f>1-H5-H10</f>
        <v>0.17485893721257681</v>
      </c>
      <c r="I9">
        <v>4241750</v>
      </c>
      <c r="J9" s="4">
        <f>1-J5-J10</f>
        <v>0.90229228079833534</v>
      </c>
      <c r="K9" s="2">
        <v>501704948.71416056</v>
      </c>
    </row>
    <row r="10" spans="1:11">
      <c r="E10" s="6" t="s">
        <v>12</v>
      </c>
      <c r="F10" s="6"/>
      <c r="G10" s="2">
        <v>231374.42791544599</v>
      </c>
      <c r="H10" s="4">
        <f>G10/G4</f>
        <v>1.9598671612060227E-2</v>
      </c>
      <c r="I10">
        <v>19630</v>
      </c>
      <c r="J10" s="4">
        <f>I10/I4</f>
        <v>4.175634460322113E-3</v>
      </c>
      <c r="K10" s="2">
        <v>3795395.7578848009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1708598.3849723239</v>
      </c>
      <c r="H13" s="5">
        <f>G13/G5</f>
        <v>0.17966474685430017</v>
      </c>
      <c r="I13" s="1">
        <f>I14+I15</f>
        <v>49273</v>
      </c>
      <c r="J13" s="5">
        <f>I13/I5</f>
        <v>0.11205998608148246</v>
      </c>
      <c r="K13" s="3">
        <f>K14+K15</f>
        <v>1946316.6620740839</v>
      </c>
    </row>
    <row r="14" spans="1:11">
      <c r="E14" s="6" t="s">
        <v>15</v>
      </c>
      <c r="F14" s="6"/>
      <c r="G14" s="2">
        <v>1629873.3824164439</v>
      </c>
      <c r="H14" s="4">
        <f>G14/G7</f>
        <v>0.1793454819472298</v>
      </c>
      <c r="I14">
        <v>45895</v>
      </c>
      <c r="J14" s="4">
        <f>I14/I7</f>
        <v>0.10850497427750037</v>
      </c>
      <c r="K14" s="2">
        <v>1946061.46083893</v>
      </c>
    </row>
    <row r="15" spans="1:11">
      <c r="E15" s="6" t="s">
        <v>16</v>
      </c>
      <c r="F15" s="6"/>
      <c r="G15" s="2">
        <v>78725.002555879997</v>
      </c>
      <c r="H15" s="4">
        <f>G15/G8</f>
        <v>0.18653975685470472</v>
      </c>
      <c r="I15">
        <v>3378</v>
      </c>
      <c r="J15" s="4">
        <f>I15/I8</f>
        <v>0.20196101877316752</v>
      </c>
      <c r="K15" s="2">
        <v>255.20123515399999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820085.58138529304</v>
      </c>
      <c r="H18" s="4">
        <f>G18/G5</f>
        <v>8.6234699549266464E-2</v>
      </c>
      <c r="I18">
        <v>28483</v>
      </c>
      <c r="J18" s="4">
        <f>I18/I5</f>
        <v>6.4777963256933108E-2</v>
      </c>
      <c r="K18" s="2">
        <v>1619017.599999625</v>
      </c>
    </row>
    <row r="19" spans="2:11">
      <c r="E19" s="6" t="s">
        <v>20</v>
      </c>
      <c r="F19" s="6"/>
      <c r="G19" s="2">
        <v>2261725.025033399</v>
      </c>
      <c r="H19" s="4">
        <f>G19/G5</f>
        <v>0.23782783458691112</v>
      </c>
      <c r="I19">
        <v>89084</v>
      </c>
      <c r="J19" s="4">
        <f>I19/I5</f>
        <v>0.20260085239548603</v>
      </c>
      <c r="K19" s="2">
        <v>1746308.5965496779</v>
      </c>
    </row>
    <row r="20" spans="2:11">
      <c r="E20" s="6" t="s">
        <v>21</v>
      </c>
      <c r="F20" s="6"/>
      <c r="G20" s="2">
        <v>6414325.5213696007</v>
      </c>
      <c r="H20" s="4">
        <f>1-H18-H19</f>
        <v>0.67593746586382242</v>
      </c>
      <c r="I20">
        <v>321171</v>
      </c>
      <c r="J20" s="4">
        <f>1-J18-J19</f>
        <v>0.73262118434758094</v>
      </c>
      <c r="K20" s="2">
        <v>6261626.1543727145</v>
      </c>
    </row>
    <row r="21" spans="2:11">
      <c r="F21" t="s">
        <v>22</v>
      </c>
    </row>
    <row r="22" spans="2:11">
      <c r="F22" t="s">
        <v>23</v>
      </c>
      <c r="G22" s="2">
        <v>805328.82009767997</v>
      </c>
      <c r="H22" s="4">
        <f>G22/G20</f>
        <v>0.12555159812433786</v>
      </c>
      <c r="I22">
        <v>80336</v>
      </c>
      <c r="J22" s="4">
        <f>I22/I20</f>
        <v>0.25013466346587954</v>
      </c>
      <c r="K22" s="2">
        <v>670514.02325836197</v>
      </c>
    </row>
    <row r="23" spans="2:11">
      <c r="F23" t="s">
        <v>24</v>
      </c>
      <c r="G23" s="2">
        <f>G20-G22</f>
        <v>5608996.7012719205</v>
      </c>
      <c r="H23" s="4">
        <f>1-H22</f>
        <v>0.8744484018756622</v>
      </c>
      <c r="I23">
        <f>I20-I22</f>
        <v>240835</v>
      </c>
      <c r="J23" s="4">
        <f>1-J22</f>
        <v>0.74986533653412046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1584854.583856761</v>
      </c>
      <c r="H26" s="4">
        <f>G26/G5</f>
        <v>0.16665267865983294</v>
      </c>
      <c r="I26">
        <v>60617</v>
      </c>
      <c r="J26" s="4">
        <f>I26/I5</f>
        <v>0.13785927741970699</v>
      </c>
      <c r="K26" s="2">
        <v>1090660.2016274871</v>
      </c>
    </row>
    <row r="27" spans="2:11">
      <c r="E27" s="6" t="s">
        <v>27</v>
      </c>
      <c r="F27" s="6"/>
      <c r="G27" s="2">
        <v>7917222.7251495058</v>
      </c>
      <c r="H27" s="4">
        <f>G27/G5</f>
        <v>0.83252204216858106</v>
      </c>
      <c r="I27">
        <v>378646</v>
      </c>
      <c r="J27" s="4">
        <f>I27/I5</f>
        <v>0.8611423191161286</v>
      </c>
      <c r="K27" s="2">
        <v>9341825.2889910918</v>
      </c>
    </row>
    <row r="28" spans="2:11">
      <c r="E28" s="6" t="s">
        <v>28</v>
      </c>
      <c r="F28" s="6"/>
      <c r="G28" s="2">
        <v>3057.355330164</v>
      </c>
      <c r="H28" s="4">
        <f>G28/G5</f>
        <v>3.2149098130305093E-4</v>
      </c>
      <c r="I28">
        <v>83</v>
      </c>
      <c r="J28" s="4">
        <f>I28/I5</f>
        <v>1.8876420848665688E-4</v>
      </c>
      <c r="K28" s="2">
        <v>60.280132639000001</v>
      </c>
    </row>
    <row r="29" spans="2:11">
      <c r="E29" s="6" t="s">
        <v>29</v>
      </c>
      <c r="F29" s="6"/>
      <c r="G29" s="2">
        <v>4790.9882342339997</v>
      </c>
      <c r="H29" s="4">
        <f>G29/G5</f>
        <v>5.0378819028295229E-4</v>
      </c>
      <c r="I29">
        <v>356</v>
      </c>
      <c r="J29" s="4">
        <f>I29/I5</f>
        <v>8.0963925567770895E-4</v>
      </c>
      <c r="K29" s="2">
        <v>46.883494001999999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4"/>
  <sheetViews>
    <sheetView workbookViewId="0">
      <selection activeCell="J2" sqref="J2"/>
    </sheetView>
  </sheetViews>
  <sheetFormatPr defaultRowHeight="30" customHeight="1"/>
  <cols>
    <col min="5" max="5" width="54.42578125" customWidth="1"/>
  </cols>
  <sheetData>
    <row r="1" spans="1:5" ht="64.5" customHeight="1">
      <c r="E1" s="17" t="s">
        <v>45</v>
      </c>
    </row>
    <row r="2" spans="1:5">
      <c r="A2" t="s">
        <v>30</v>
      </c>
    </row>
    <row r="3" spans="1:5">
      <c r="A3" t="s">
        <v>31</v>
      </c>
      <c r="B3">
        <f>'NEWT - UK'!$G$7</f>
        <v>8374512.107846899</v>
      </c>
    </row>
    <row r="4" spans="1:5">
      <c r="A4" t="s">
        <v>32</v>
      </c>
      <c r="B4">
        <f>'NEWT - UK'!$G$8</f>
        <v>268684.43980069272</v>
      </c>
    </row>
    <row r="5" spans="1:5">
      <c r="A5" t="s">
        <v>33</v>
      </c>
      <c r="B5">
        <f>'NEWT - UK'!$G$9</f>
        <v>495174.82015418302</v>
      </c>
    </row>
    <row r="6" spans="1:5">
      <c r="A6" t="s">
        <v>34</v>
      </c>
      <c r="B6">
        <f>'NEWT - UK'!$G$10</f>
        <v>1.926120353</v>
      </c>
    </row>
    <row r="15" spans="1:5">
      <c r="A15" t="s">
        <v>35</v>
      </c>
    </row>
    <row r="16" spans="1:5">
      <c r="A16" t="s">
        <v>31</v>
      </c>
      <c r="B16">
        <f>'NEWT - UK'!$I$7</f>
        <v>265822</v>
      </c>
    </row>
    <row r="17" spans="1:2">
      <c r="A17" t="s">
        <v>32</v>
      </c>
      <c r="B17">
        <f>'NEWT - UK'!$I$8</f>
        <v>10244</v>
      </c>
    </row>
    <row r="18" spans="1:2">
      <c r="A18" t="s">
        <v>33</v>
      </c>
      <c r="B18">
        <f>'NEWT - UK'!$I$9</f>
        <v>542223</v>
      </c>
    </row>
    <row r="19" spans="1:2">
      <c r="A19" t="s">
        <v>34</v>
      </c>
      <c r="B19">
        <f>'NEWT - UK'!$I$10</f>
        <v>4</v>
      </c>
    </row>
    <row r="27" spans="1:2">
      <c r="A27" t="s">
        <v>18</v>
      </c>
    </row>
    <row r="28" spans="1:2">
      <c r="A28" t="s">
        <v>36</v>
      </c>
      <c r="B28">
        <f>'NEWT - UK'!$G$18</f>
        <v>1103271.803024445</v>
      </c>
    </row>
    <row r="29" spans="1:2">
      <c r="A29" t="s">
        <v>37</v>
      </c>
      <c r="B29">
        <f>'NEWT - UK'!$G$19</f>
        <v>2391255.430067705</v>
      </c>
    </row>
    <row r="30" spans="1:2">
      <c r="A30" t="s">
        <v>38</v>
      </c>
      <c r="B30">
        <f>'NEWT - UK'!$G$22</f>
        <v>458571.33719775802</v>
      </c>
    </row>
    <row r="31" spans="1:2">
      <c r="A31" t="s">
        <v>39</v>
      </c>
      <c r="B31">
        <f>'NEWT - UK'!$G$23</f>
        <v>4690097.9773576828</v>
      </c>
    </row>
    <row r="40" spans="1:2">
      <c r="A40" t="s">
        <v>40</v>
      </c>
    </row>
    <row r="41" spans="1:2">
      <c r="A41" t="s">
        <v>41</v>
      </c>
      <c r="B41">
        <f>'NEWT - UK'!$G$26</f>
        <v>1842286.1694466181</v>
      </c>
    </row>
    <row r="42" spans="1:2">
      <c r="A42" t="s">
        <v>42</v>
      </c>
      <c r="B42">
        <f>'NEWT - UK'!$G$27</f>
        <v>6798750.6254186369</v>
      </c>
    </row>
    <row r="43" spans="1:2">
      <c r="A43" t="s">
        <v>43</v>
      </c>
      <c r="B43">
        <f>'NEWT - UK'!$G$28</f>
        <v>697.22520862900001</v>
      </c>
    </row>
    <row r="44" spans="1:2">
      <c r="A44" t="s">
        <v>44</v>
      </c>
      <c r="B44">
        <f>'NEWT - UK'!$G$29</f>
        <v>1462.5275737070001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2022-12-14T10:48:46Z</dcterms:created>
  <dcterms:modified xsi:type="dcterms:W3CDTF">2022-12-14T10:48:46Z</dcterms:modified>
</cp:coreProperties>
</file>