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SFTR public data/UK/"/>
    </mc:Choice>
  </mc:AlternateContent>
  <xr:revisionPtr revIDLastSave="0" documentId="8_{284A22C1-B668-45B2-9BCD-EA0FABD479B4}" xr6:coauthVersionLast="47" xr6:coauthVersionMax="47" xr10:uidLastSave="{00000000-0000-0000-0000-000000000000}"/>
  <bookViews>
    <workbookView xWindow="-28920" yWindow="-2625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0" i="3"/>
  <c r="B29" i="3"/>
  <c r="B28" i="3"/>
  <c r="B19" i="3"/>
  <c r="B18" i="3"/>
  <c r="B17" i="3"/>
  <c r="B16" i="3"/>
  <c r="B6" i="3"/>
  <c r="B5" i="3"/>
  <c r="B4" i="3"/>
  <c r="B3" i="3"/>
  <c r="J29" i="5"/>
  <c r="H29" i="5"/>
  <c r="J28" i="5"/>
  <c r="H28" i="5"/>
  <c r="J27" i="5"/>
  <c r="H27" i="5"/>
  <c r="J26" i="5"/>
  <c r="H26" i="5"/>
  <c r="J23" i="5"/>
  <c r="I23" i="5"/>
  <c r="H23" i="5"/>
  <c r="G23" i="5"/>
  <c r="J22" i="5"/>
  <c r="H22" i="5"/>
  <c r="J19" i="5"/>
  <c r="H19" i="5"/>
  <c r="J18" i="5"/>
  <c r="J20" i="5" s="1"/>
  <c r="H18" i="5"/>
  <c r="H20" i="5" s="1"/>
  <c r="H15" i="5"/>
  <c r="J14" i="5"/>
  <c r="H14" i="5"/>
  <c r="K13" i="5"/>
  <c r="I13" i="5"/>
  <c r="J13" i="5" s="1"/>
  <c r="G13" i="5"/>
  <c r="H13" i="5" s="1"/>
  <c r="J10" i="5"/>
  <c r="H10" i="5"/>
  <c r="H9" i="5"/>
  <c r="K8" i="5"/>
  <c r="J8" i="5"/>
  <c r="I8" i="5"/>
  <c r="J15" i="5" s="1"/>
  <c r="H8" i="5"/>
  <c r="G8" i="5"/>
  <c r="J7" i="5"/>
  <c r="H7" i="5"/>
  <c r="J5" i="5"/>
  <c r="J9" i="5" s="1"/>
  <c r="H5" i="5"/>
  <c r="J29" i="2"/>
  <c r="H29" i="2"/>
  <c r="J28" i="2"/>
  <c r="H28" i="2"/>
  <c r="J27" i="2"/>
  <c r="H27" i="2"/>
  <c r="J26" i="2"/>
  <c r="H26" i="2"/>
  <c r="I23" i="2"/>
  <c r="G23" i="2"/>
  <c r="B31" i="3" s="1"/>
  <c r="J22" i="2"/>
  <c r="J23" i="2" s="1"/>
  <c r="H22" i="2"/>
  <c r="H23" i="2" s="1"/>
  <c r="J19" i="2"/>
  <c r="J20" i="2" s="1"/>
  <c r="H19" i="2"/>
  <c r="H20" i="2" s="1"/>
  <c r="J18" i="2"/>
  <c r="H18" i="2"/>
  <c r="J14" i="2"/>
  <c r="H14" i="2"/>
  <c r="K13" i="2"/>
  <c r="I13" i="2"/>
  <c r="J13" i="2" s="1"/>
  <c r="G13" i="2"/>
  <c r="H13" i="2" s="1"/>
  <c r="J10" i="2"/>
  <c r="H10" i="2"/>
  <c r="K8" i="2"/>
  <c r="I8" i="2"/>
  <c r="J15" i="2" s="1"/>
  <c r="G8" i="2"/>
  <c r="H15" i="2" s="1"/>
  <c r="J7" i="2"/>
  <c r="J8" i="2" s="1"/>
  <c r="H7" i="2"/>
  <c r="H8" i="2" s="1"/>
  <c r="J5" i="2"/>
  <c r="J9" i="2" s="1"/>
  <c r="H5" i="2"/>
  <c r="H9" i="2" s="1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<sst xmlns="http://schemas.openxmlformats.org/spreadsheetml/2006/main" count="83" uniqueCount="46">
  <si>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  <family val="2"/>
      </rPr>
      <t xml:space="preserve">SFTR Public Data
</t>
    </r>
    <r>
      <rPr>
        <b/>
        <sz val="9"/>
        <color rgb="FF000000"/>
        <rFont val="Calibri"/>
        <family val="2"/>
      </rPr>
      <t>for week ending 23 September 2022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</si>
  <si>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</si>
  <si>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</si>
  <si>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</si>
  <si>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</si>
  <si>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</si>
  <si>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</si>
  <si>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</si>
  <si>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</si>
  <si>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</si>
  <si>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</si>
  <si>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</si>
  <si>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</si>
  <si>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</si>
  <si>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</si>
  <si>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</si>
  <si>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</si>
  <si>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</si>
  <si>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</si>
  <si>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</si>
  <si>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</si>
  <si>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</si>
  <si>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</si>
  <si>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</si>
  <si>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</si>
  <si>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</si>
  <si>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</si>
  <si>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</si>
  <si>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</si>
  <si>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</si>
  <si>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</si>
  <si>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</si>
  <si>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</si>
  <si>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</si>
  <si>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</si>
  <si>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</si>
  <si>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</si>
  <si>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</si>
  <si>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</si>
  <si>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</si>
  <si>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</si>
  <si>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</si>
  <si>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</si>
  <si>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</si>
  <si>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</si>
  <si>
    <r>
      <rPr>
        <b/>
        <sz val="20"/>
        <rFont val="Calibri"/>
        <family val="2"/>
      </rPr>
      <t>SFTR Public Data</t>
    </r>
    <r>
      <rPr>
        <sz val="11"/>
        <rFont val="Calibri"/>
        <family val="2"/>
      </rPr>
      <t xml:space="preserve">
</t>
    </r>
    <r>
      <rPr>
        <b/>
        <sz val="11"/>
        <rFont val="Calibri"/>
        <family val="2"/>
      </rPr>
      <t>for week ending 23 September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</si>
</sst>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6" x14ac:knownFonts="1">
    <font>
      <sz val="11"/>
      <name val="Calibri"/>
    </font>
    <font>
      <b/>
      <sz val="11"/>
      <name val="Calibri"/>
      <family val="2"/>
    </font>
    <font>
      <sz val="11"/>
      <color rgb="FFFFFFFF"/>
      <name val="Calibri"/>
      <family val="2"/>
    </font>
    <font>
      <b/>
      <sz val="20"/>
      <name val="Calibri"/>
      <family val="2"/>
    </font>
    <font>
      <b/>
      <sz val="9"/>
      <color rgb="FF00000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 applyNumberFormat="1" applyFont="1" applyProtection="1"/>
    <xf numFmtId="0" fontId="1" fillId="2" borderId="0" xfId="0" applyNumberFormat="1" applyFont="1" applyFill="1" applyProtection="1"/>
    <xf numFmtId="164" fontId="0" fillId="0" borderId="0" xfId="0" applyNumberFormat="1" applyFont="1" applyProtection="1"/>
    <xf numFmtId="164" fontId="1" fillId="2" borderId="0" xfId="0" applyNumberFormat="1" applyFont="1" applyFill="1" applyProtection="1"/>
    <xf numFmtId="165" fontId="0" fillId="0" borderId="0" xfId="0" applyNumberFormat="1" applyFont="1" applyProtection="1"/>
    <xf numFmtId="165" fontId="1" fillId="2" borderId="0" xfId="0" applyNumberFormat="1" applyFont="1" applyFill="1" applyProtection="1"/>
    <xf numFmtId="0" fontId="0" fillId="0" borderId="0" xfId="0" applyNumberFormat="1" applyFont="1" applyProtection="1"/>
    <xf numFmtId="0" fontId="0" fillId="0" borderId="0" xfId="0" applyNumberFormat="1" applyFont="1" applyAlignment="1" applyProtection="1">
      <alignment horizontal="center" vertical="center" wrapText="1"/>
    </xf>
    <xf numFmtId="164" fontId="0" fillId="0" borderId="0" xfId="0" applyNumberFormat="1" applyFont="1" applyProtection="1"/>
    <xf numFmtId="165" fontId="0" fillId="0" borderId="0" xfId="0" applyNumberFormat="1" applyFont="1" applyProtection="1"/>
    <xf numFmtId="0" fontId="2" fillId="3" borderId="0" xfId="0" applyNumberFormat="1" applyFont="1" applyFill="1" applyProtection="1"/>
    <xf numFmtId="164" fontId="2" fillId="3" borderId="0" xfId="0" applyNumberFormat="1" applyFont="1" applyFill="1" applyProtection="1"/>
    <xf numFmtId="165" fontId="2" fillId="3" borderId="0" xfId="0" applyNumberFormat="1" applyFont="1" applyFill="1" applyProtection="1"/>
    <xf numFmtId="0" fontId="1" fillId="2" borderId="0" xfId="0" applyNumberFormat="1" applyFont="1" applyFill="1" applyProtection="1"/>
    <xf numFmtId="164" fontId="1" fillId="2" borderId="0" xfId="0" applyNumberFormat="1" applyFont="1" applyFill="1" applyProtection="1"/>
    <xf numFmtId="165" fontId="1" fillId="2" borderId="0" xfId="0" applyNumberFormat="1" applyFont="1" applyFill="1" applyProtection="1"/>
    <xf numFmtId="0" fontId="1" fillId="0" borderId="0" xfId="0" applyNumberFormat="1" applyFont="1" applyAlignment="1" applyProtection="1">
      <alignment horizontal="center" vertical="center" wrapText="1"/>
    </xf>
    <xf numFmtId="0" fontId="5" fillId="0" borderId="0" xfId="0" applyNumberFormat="1" applyFont="1" applyAlignment="1" applyProtection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UK'!$B$3:$B$6</c:f>
              <c:numCache>
                <c:formatCode>General</c:formatCode>
                <c:ptCount val="4"/>
                <c:pt idx="0">
                  <c:v>11699211.03618666</c:v>
                </c:pt>
                <c:pt idx="1">
                  <c:v>598929.62736775912</c:v>
                </c:pt>
                <c:pt idx="2">
                  <c:v>511380.38261732901</c:v>
                </c:pt>
                <c:pt idx="3">
                  <c:v>669.21335930299995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037-4416-915C-B4E3F6B58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UK'!$B$16:$B$19</c:f>
              <c:numCache>
                <c:formatCode>General</c:formatCode>
                <c:ptCount val="4"/>
                <c:pt idx="0">
                  <c:v>414417</c:v>
                </c:pt>
                <c:pt idx="1">
                  <c:v>26488</c:v>
                </c:pt>
                <c:pt idx="2">
                  <c:v>631290</c:v>
                </c:pt>
                <c:pt idx="3">
                  <c:v>30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C2E-43F2-B8D8-364047ED1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UK'!$A$28:$A$31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UK'!$B$28:$B$31</c:f>
              <c:numCache>
                <c:formatCode>General</c:formatCode>
                <c:ptCount val="4"/>
                <c:pt idx="0">
                  <c:v>1913535.748957355</c:v>
                </c:pt>
                <c:pt idx="1">
                  <c:v>4929269.2626981456</c:v>
                </c:pt>
                <c:pt idx="2">
                  <c:v>411323.55572211801</c:v>
                </c:pt>
                <c:pt idx="3">
                  <c:v>5044012.0961767985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37D-4873-9AD2-C09169719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UK'!$A$41:$A$44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UK'!$B$41:$B$44</c:f>
              <c:numCache>
                <c:formatCode>General</c:formatCode>
                <c:ptCount val="4"/>
                <c:pt idx="0">
                  <c:v>2534561.3046405232</c:v>
                </c:pt>
                <c:pt idx="1">
                  <c:v>9762712.3366143592</c:v>
                </c:pt>
                <c:pt idx="2">
                  <c:v>203.13421605799999</c:v>
                </c:pt>
                <c:pt idx="3">
                  <c:v>663.88808347700001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1E4-4D94-9024-7251BC141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5" name="log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12810190.259531051</v>
      </c>
      <c r="H4" s="5"/>
      <c r="I4" s="1">
        <v>1072225</v>
      </c>
      <c r="J4" s="5"/>
      <c r="K4" s="3">
        <v>916658.60800439003</v>
      </c>
    </row>
    <row r="5" spans="1:11" x14ac:dyDescent="0.3">
      <c r="E5" s="6" t="s">
        <v>7</v>
      </c>
      <c r="F5" s="6"/>
      <c r="G5" s="2">
        <v>12298140.663554419</v>
      </c>
      <c r="H5" s="4">
        <f>G5/G4</f>
        <v>0.96002794762586319</v>
      </c>
      <c r="I5">
        <v>440905</v>
      </c>
      <c r="J5" s="4">
        <f>I5/I4</f>
        <v>0.41120567045163098</v>
      </c>
      <c r="K5" s="2">
        <v>614488.33752012299</v>
      </c>
    </row>
    <row r="6" spans="1:11" x14ac:dyDescent="0.3">
      <c r="F6" t="s">
        <v>8</v>
      </c>
    </row>
    <row r="7" spans="1:11" x14ac:dyDescent="0.3">
      <c r="F7" t="s">
        <v>9</v>
      </c>
      <c r="G7" s="2">
        <v>11699211.03618666</v>
      </c>
      <c r="H7" s="4">
        <f>G7/G5</f>
        <v>0.95129917247225115</v>
      </c>
      <c r="I7">
        <v>414417</v>
      </c>
      <c r="J7" s="4">
        <f>I7/I5</f>
        <v>0.93992356630113061</v>
      </c>
      <c r="K7" s="2">
        <v>572467.26178129797</v>
      </c>
    </row>
    <row r="8" spans="1:11" x14ac:dyDescent="0.3">
      <c r="F8" t="s">
        <v>10</v>
      </c>
      <c r="G8" s="2">
        <f>G5-G7</f>
        <v>598929.62736775912</v>
      </c>
      <c r="H8" s="4">
        <f>1-H7</f>
        <v>4.8700827527748847E-2</v>
      </c>
      <c r="I8">
        <f>I5-I7</f>
        <v>26488</v>
      </c>
      <c r="J8" s="4">
        <f>1-J7</f>
        <v>6.0076433698869391E-2</v>
      </c>
      <c r="K8" s="2">
        <f>K5-K7</f>
        <v>42021.07573882502</v>
      </c>
    </row>
    <row r="9" spans="1:11" x14ac:dyDescent="0.3">
      <c r="E9" s="6" t="s">
        <v>11</v>
      </c>
      <c r="F9" s="6"/>
      <c r="G9" s="2">
        <v>511380.38261732901</v>
      </c>
      <c r="H9" s="4">
        <f>1-H5-H10</f>
        <v>3.9919811669998549E-2</v>
      </c>
      <c r="I9">
        <v>631290</v>
      </c>
      <c r="J9" s="4">
        <f>1-J5-J10</f>
        <v>0.5887663503462427</v>
      </c>
      <c r="K9" s="2">
        <v>301499.23782858899</v>
      </c>
    </row>
    <row r="10" spans="1:11" x14ac:dyDescent="0.3">
      <c r="E10" s="6" t="s">
        <v>12</v>
      </c>
      <c r="F10" s="6"/>
      <c r="G10" s="2">
        <v>669.21335930299995</v>
      </c>
      <c r="H10" s="4">
        <f>G10/G4</f>
        <v>5.2240704138261426E-5</v>
      </c>
      <c r="I10">
        <v>30</v>
      </c>
      <c r="J10" s="4">
        <f>I10/I4</f>
        <v>2.7979202126419363E-5</v>
      </c>
      <c r="K10" s="2">
        <v>671.03265567799997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3173961.1916832742</v>
      </c>
      <c r="H13" s="5">
        <f>G13/G5</f>
        <v>0.258084638850271</v>
      </c>
      <c r="I13" s="1">
        <f>I14+I15</f>
        <v>104909</v>
      </c>
      <c r="J13" s="5">
        <f>I13/I5</f>
        <v>0.23794014583640466</v>
      </c>
      <c r="K13" s="3">
        <f>K14+K15</f>
        <v>98853.138870755996</v>
      </c>
    </row>
    <row r="14" spans="1:11" x14ac:dyDescent="0.3">
      <c r="E14" s="6" t="s">
        <v>15</v>
      </c>
      <c r="F14" s="6"/>
      <c r="G14" s="2">
        <v>3043975.2494634641</v>
      </c>
      <c r="H14" s="4">
        <f>G14/G7</f>
        <v>0.26018636983709315</v>
      </c>
      <c r="I14">
        <v>98944</v>
      </c>
      <c r="J14" s="4">
        <f>I14/I7</f>
        <v>0.23875468429142627</v>
      </c>
      <c r="K14" s="2">
        <v>92374.363686195997</v>
      </c>
    </row>
    <row r="15" spans="1:11" x14ac:dyDescent="0.3">
      <c r="E15" s="6" t="s">
        <v>16</v>
      </c>
      <c r="F15" s="6"/>
      <c r="G15" s="2">
        <v>129985.94221980999</v>
      </c>
      <c r="H15" s="4">
        <f>G15/G8</f>
        <v>0.21703040938396437</v>
      </c>
      <c r="I15">
        <v>5965</v>
      </c>
      <c r="J15" s="4">
        <f>I15/I8</f>
        <v>0.22519631531259438</v>
      </c>
      <c r="K15" s="2">
        <v>6478.7751845599996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1913535.748957355</v>
      </c>
      <c r="H18" s="4">
        <f>G18/G5</f>
        <v>0.15559553279693122</v>
      </c>
      <c r="I18">
        <v>73756</v>
      </c>
      <c r="J18" s="4">
        <f>I18/I5</f>
        <v>0.16728320159671584</v>
      </c>
      <c r="K18" s="2">
        <v>64476.156990545001</v>
      </c>
    </row>
    <row r="19" spans="2:11" x14ac:dyDescent="0.3">
      <c r="E19" s="6" t="s">
        <v>20</v>
      </c>
      <c r="F19" s="6"/>
      <c r="G19" s="2">
        <v>4929269.2626981456</v>
      </c>
      <c r="H19" s="4">
        <f>G19/G5</f>
        <v>0.40081418789639084</v>
      </c>
      <c r="I19">
        <v>204881</v>
      </c>
      <c r="J19" s="4">
        <f>I19/I5</f>
        <v>0.46468286819156052</v>
      </c>
      <c r="K19" s="2">
        <v>73320.835086085994</v>
      </c>
    </row>
    <row r="20" spans="2:11" x14ac:dyDescent="0.3">
      <c r="E20" s="6" t="s">
        <v>21</v>
      </c>
      <c r="F20" s="6"/>
      <c r="G20" s="2">
        <v>5455335.6518989168</v>
      </c>
      <c r="H20" s="4">
        <f>1-H18-H19</f>
        <v>0.44359027930667799</v>
      </c>
      <c r="I20">
        <v>162268</v>
      </c>
      <c r="J20" s="4">
        <f>1-J18-J19</f>
        <v>0.36803393021172365</v>
      </c>
      <c r="K20" s="2">
        <v>476691.345443492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411323.55572211801</v>
      </c>
      <c r="H22" s="4">
        <f>G22/G20</f>
        <v>7.5398395620064687E-2</v>
      </c>
      <c r="I22">
        <v>16541</v>
      </c>
      <c r="J22" s="4">
        <f>I22/I20</f>
        <v>0.10193630290630315</v>
      </c>
      <c r="K22" s="2">
        <v>26881.474658204999</v>
      </c>
    </row>
    <row r="23" spans="2:11" x14ac:dyDescent="0.3">
      <c r="F23" t="s">
        <v>24</v>
      </c>
      <c r="G23" s="2">
        <f>G20-G22</f>
        <v>5044012.0961767985</v>
      </c>
      <c r="H23" s="4">
        <f>1-H22</f>
        <v>0.92460160437993533</v>
      </c>
      <c r="I23">
        <f>I20-I22</f>
        <v>145727</v>
      </c>
      <c r="J23" s="4">
        <f>1-J22</f>
        <v>0.89806369709369682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2534561.3046405232</v>
      </c>
      <c r="H26" s="4">
        <f>G26/G5</f>
        <v>0.20609304885832896</v>
      </c>
      <c r="I26">
        <v>89642</v>
      </c>
      <c r="J26" s="4">
        <f>I26/I5</f>
        <v>0.20331363899252675</v>
      </c>
      <c r="K26" s="2">
        <v>150394.34025348199</v>
      </c>
    </row>
    <row r="27" spans="2:11" x14ac:dyDescent="0.3">
      <c r="E27" s="6" t="s">
        <v>27</v>
      </c>
      <c r="F27" s="6"/>
      <c r="G27" s="2">
        <v>9762712.3366143592</v>
      </c>
      <c r="H27" s="4">
        <f>G27/G5</f>
        <v>0.79383645086660859</v>
      </c>
      <c r="I27">
        <v>351132</v>
      </c>
      <c r="J27" s="4">
        <f>I27/I5</f>
        <v>0.79638924484866358</v>
      </c>
      <c r="K27" s="2">
        <v>464093.997266641</v>
      </c>
    </row>
    <row r="28" spans="2:11" x14ac:dyDescent="0.3">
      <c r="E28" s="6" t="s">
        <v>28</v>
      </c>
      <c r="F28" s="6"/>
      <c r="G28" s="2">
        <v>203.13421605799999</v>
      </c>
      <c r="H28" s="4">
        <f>G28/G5</f>
        <v>1.6517473788536908E-5</v>
      </c>
      <c r="I28">
        <v>7</v>
      </c>
      <c r="J28" s="4">
        <f>I28/I5</f>
        <v>1.5876435966931652E-5</v>
      </c>
      <c r="K28" s="2">
        <v>0</v>
      </c>
    </row>
    <row r="29" spans="2:11" x14ac:dyDescent="0.3">
      <c r="E29" s="6" t="s">
        <v>29</v>
      </c>
      <c r="F29" s="6"/>
      <c r="G29" s="2">
        <v>663.88808347700001</v>
      </c>
      <c r="H29" s="4">
        <f>G29/G5</f>
        <v>5.3982801273727056E-5</v>
      </c>
      <c r="I29">
        <v>124</v>
      </c>
      <c r="J29" s="4">
        <f>I29/I5</f>
        <v>2.8123972284278928E-4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>
      <selection sqref="A1:E1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11774982.977858527</v>
      </c>
      <c r="H4" s="5"/>
      <c r="I4" s="1">
        <v>4675935</v>
      </c>
      <c r="J4" s="5"/>
      <c r="K4" s="3">
        <v>626848885.81782103</v>
      </c>
    </row>
    <row r="5" spans="1:11" x14ac:dyDescent="0.3">
      <c r="E5" s="6" t="s">
        <v>7</v>
      </c>
      <c r="F5" s="6"/>
      <c r="G5" s="2">
        <v>9499317.0041184239</v>
      </c>
      <c r="H5" s="4">
        <f>G5/G4</f>
        <v>0.80673721753829919</v>
      </c>
      <c r="I5">
        <v>431010</v>
      </c>
      <c r="J5" s="4">
        <f>I5/I4</f>
        <v>9.217621716298452E-2</v>
      </c>
      <c r="K5" s="2">
        <v>9345660.6061996166</v>
      </c>
    </row>
    <row r="6" spans="1:11" x14ac:dyDescent="0.3">
      <c r="F6" t="s">
        <v>8</v>
      </c>
    </row>
    <row r="7" spans="1:11" x14ac:dyDescent="0.3">
      <c r="F7" t="s">
        <v>9</v>
      </c>
      <c r="G7" s="2">
        <v>9087731.9511218481</v>
      </c>
      <c r="H7" s="4">
        <f>G7/G5</f>
        <v>0.95667214255318211</v>
      </c>
      <c r="I7">
        <v>414593</v>
      </c>
      <c r="J7" s="4">
        <f>I7/I5</f>
        <v>0.96191039651052179</v>
      </c>
      <c r="K7" s="2">
        <v>9170316.3208616115</v>
      </c>
    </row>
    <row r="8" spans="1:11" x14ac:dyDescent="0.3">
      <c r="F8" t="s">
        <v>10</v>
      </c>
      <c r="G8" s="2">
        <f>G5-G7</f>
        <v>411585.05299657583</v>
      </c>
      <c r="H8" s="4">
        <f>1-H7</f>
        <v>4.3327857446817886E-2</v>
      </c>
      <c r="I8">
        <f>I5-I7</f>
        <v>16417</v>
      </c>
      <c r="J8" s="4">
        <f>1-J7</f>
        <v>3.8089603489478208E-2</v>
      </c>
      <c r="K8" s="2">
        <f>K5-K7</f>
        <v>175344.28533800505</v>
      </c>
    </row>
    <row r="9" spans="1:11" x14ac:dyDescent="0.3">
      <c r="E9" s="6" t="s">
        <v>11</v>
      </c>
      <c r="F9" s="6"/>
      <c r="G9" s="2">
        <v>2047790.9869138079</v>
      </c>
      <c r="H9" s="4">
        <f>1-H5-H10</f>
        <v>0.17391031399063922</v>
      </c>
      <c r="I9">
        <v>4226197</v>
      </c>
      <c r="J9" s="4">
        <f>1-J5-J10</f>
        <v>0.90381859456985603</v>
      </c>
      <c r="K9" s="2">
        <v>613521899.73552883</v>
      </c>
    </row>
    <row r="10" spans="1:11" x14ac:dyDescent="0.3">
      <c r="E10" s="6" t="s">
        <v>12</v>
      </c>
      <c r="F10" s="6"/>
      <c r="G10" s="2">
        <v>227874.98682629401</v>
      </c>
      <c r="H10" s="4">
        <f>G10/G4</f>
        <v>1.9352468471061587E-2</v>
      </c>
      <c r="I10">
        <v>18728</v>
      </c>
      <c r="J10" s="4">
        <f>I10/I4</f>
        <v>4.005188267159402E-3</v>
      </c>
      <c r="K10" s="2">
        <v>3981325.476092624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1733682.254023666</v>
      </c>
      <c r="H13" s="5">
        <f>G13/G5</f>
        <v>0.18250598998559886</v>
      </c>
      <c r="I13" s="1">
        <f>I14+I15</f>
        <v>44826</v>
      </c>
      <c r="J13" s="5">
        <f>I13/I5</f>
        <v>0.10400222732651214</v>
      </c>
      <c r="K13" s="3">
        <f>K14+K15</f>
        <v>2358608.3834594283</v>
      </c>
    </row>
    <row r="14" spans="1:11" x14ac:dyDescent="0.3">
      <c r="E14" s="6" t="s">
        <v>15</v>
      </c>
      <c r="F14" s="6"/>
      <c r="G14" s="2">
        <v>1671199.7718914561</v>
      </c>
      <c r="H14" s="4">
        <f>G14/G7</f>
        <v>0.18389624395613391</v>
      </c>
      <c r="I14">
        <v>42482</v>
      </c>
      <c r="J14" s="4">
        <f>I14/I7</f>
        <v>0.10246675655401803</v>
      </c>
      <c r="K14" s="2">
        <v>2354705.5011573802</v>
      </c>
    </row>
    <row r="15" spans="1:11" x14ac:dyDescent="0.3">
      <c r="E15" s="6" t="s">
        <v>16</v>
      </c>
      <c r="F15" s="6"/>
      <c r="G15" s="2">
        <v>62482.482132210003</v>
      </c>
      <c r="H15" s="4">
        <f>G15/G8</f>
        <v>0.15180940531562459</v>
      </c>
      <c r="I15">
        <v>2344</v>
      </c>
      <c r="J15" s="4">
        <f>I15/I8</f>
        <v>0.14277882682585125</v>
      </c>
      <c r="K15" s="2">
        <v>3902.8823020479999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941770.76260880695</v>
      </c>
      <c r="H18" s="4">
        <f>G18/G5</f>
        <v>9.9140892150509641E-2</v>
      </c>
      <c r="I18">
        <v>27627</v>
      </c>
      <c r="J18" s="4">
        <f>I18/I5</f>
        <v>6.4098280782348444E-2</v>
      </c>
      <c r="K18" s="2">
        <v>1380922.388709893</v>
      </c>
    </row>
    <row r="19" spans="2:11" x14ac:dyDescent="0.3">
      <c r="E19" s="6" t="s">
        <v>20</v>
      </c>
      <c r="F19" s="6"/>
      <c r="G19" s="2">
        <v>2157238.813135487</v>
      </c>
      <c r="H19" s="4">
        <f>G19/G5</f>
        <v>0.22709409657559773</v>
      </c>
      <c r="I19">
        <v>84600</v>
      </c>
      <c r="J19" s="4">
        <f>I19/I5</f>
        <v>0.19628314888285656</v>
      </c>
      <c r="K19" s="2">
        <v>1891968.8999445389</v>
      </c>
    </row>
    <row r="20" spans="2:11" x14ac:dyDescent="0.3">
      <c r="E20" s="6" t="s">
        <v>21</v>
      </c>
      <c r="F20" s="6"/>
      <c r="G20" s="2">
        <v>6380686.2337646224</v>
      </c>
      <c r="H20" s="4">
        <f>1-H18-H19</f>
        <v>0.67376501127389254</v>
      </c>
      <c r="I20">
        <v>317619</v>
      </c>
      <c r="J20" s="4">
        <f>1-J18-J19</f>
        <v>0.73961857033479494</v>
      </c>
      <c r="K20" s="2">
        <v>5042752.9570038421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788294.56239455496</v>
      </c>
      <c r="H22" s="4">
        <f>G22/G20</f>
        <v>0.12354385304564004</v>
      </c>
      <c r="I22">
        <v>73591</v>
      </c>
      <c r="J22" s="4">
        <f>I22/I20</f>
        <v>0.23169583683595754</v>
      </c>
      <c r="K22" s="2">
        <v>1087597.560819848</v>
      </c>
    </row>
    <row r="23" spans="2:11" x14ac:dyDescent="0.3">
      <c r="F23" t="s">
        <v>24</v>
      </c>
      <c r="G23" s="2">
        <f>G20-G22</f>
        <v>5592391.6713700676</v>
      </c>
      <c r="H23" s="4">
        <f>1-H22</f>
        <v>0.87645614695435992</v>
      </c>
      <c r="I23">
        <f>I20-I22</f>
        <v>244028</v>
      </c>
      <c r="J23" s="4">
        <f>1-J22</f>
        <v>0.76830416316404249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1698536.8279857161</v>
      </c>
      <c r="H26" s="4">
        <f>G26/G5</f>
        <v>0.17880620546185755</v>
      </c>
      <c r="I26">
        <v>57667</v>
      </c>
      <c r="J26" s="4">
        <f>I26/I5</f>
        <v>0.1337950395582469</v>
      </c>
      <c r="K26" s="2">
        <v>1763620.342468481</v>
      </c>
    </row>
    <row r="27" spans="2:11" x14ac:dyDescent="0.3">
      <c r="E27" s="6" t="s">
        <v>27</v>
      </c>
      <c r="F27" s="6"/>
      <c r="G27" s="2">
        <v>7794476.297172077</v>
      </c>
      <c r="H27" s="4">
        <f>G27/G5</f>
        <v>0.82053018062170002</v>
      </c>
      <c r="I27">
        <v>372873</v>
      </c>
      <c r="J27" s="4">
        <f>I27/I5</f>
        <v>0.86511449850351496</v>
      </c>
      <c r="K27" s="2">
        <v>7581618.4800169431</v>
      </c>
    </row>
    <row r="28" spans="2:11" x14ac:dyDescent="0.3">
      <c r="E28" s="6" t="s">
        <v>28</v>
      </c>
      <c r="F28" s="6"/>
      <c r="G28" s="2">
        <v>1265.6294095589999</v>
      </c>
      <c r="H28" s="4">
        <f>G28/G5</f>
        <v>1.3323372712062214E-4</v>
      </c>
      <c r="I28">
        <v>48</v>
      </c>
      <c r="J28" s="4">
        <f>I28/I5</f>
        <v>1.1136632560729449E-4</v>
      </c>
      <c r="K28" s="2">
        <v>68.303984028000002</v>
      </c>
    </row>
    <row r="29" spans="2:11" x14ac:dyDescent="0.3">
      <c r="E29" s="6" t="s">
        <v>29</v>
      </c>
      <c r="F29" s="6"/>
      <c r="G29" s="2">
        <v>5038.249551072</v>
      </c>
      <c r="H29" s="4">
        <f>G29/G5</f>
        <v>5.3038018932178698E-4</v>
      </c>
      <c r="I29">
        <v>422</v>
      </c>
      <c r="J29" s="4">
        <f>I29/I5</f>
        <v>9.7909561263079736E-4</v>
      </c>
      <c r="K29" s="2">
        <v>353.47973016399999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"/>
  <sheetViews>
    <sheetView workbookViewId="0">
      <selection activeCell="H1" sqref="H1"/>
    </sheetView>
  </sheetViews>
  <sheetFormatPr defaultRowHeight="30" customHeight="1" x14ac:dyDescent="0.3"/>
  <cols>
    <col min="5" max="5" width="42.33203125" customWidth="1"/>
  </cols>
  <sheetData>
    <row r="1" spans="1:5" ht="70.8" customHeight="1" x14ac:dyDescent="0.3">
      <c r="E1" s="17" t="s">
        <v>45</v>
      </c>
    </row>
    <row r="2" spans="1:5" x14ac:dyDescent="0.3">
      <c r="A2" t="s">
        <v>30</v>
      </c>
    </row>
    <row r="3" spans="1:5" x14ac:dyDescent="0.3">
      <c r="A3" t="s">
        <v>31</v>
      </c>
      <c r="B3">
        <f>'NEWT - UK'!$G$7</f>
        <v>11699211.03618666</v>
      </c>
    </row>
    <row r="4" spans="1:5" x14ac:dyDescent="0.3">
      <c r="A4" t="s">
        <v>32</v>
      </c>
      <c r="B4">
        <f>'NEWT - UK'!$G$8</f>
        <v>598929.62736775912</v>
      </c>
    </row>
    <row r="5" spans="1:5" x14ac:dyDescent="0.3">
      <c r="A5" t="s">
        <v>33</v>
      </c>
      <c r="B5">
        <f>'NEWT - UK'!$G$9</f>
        <v>511380.38261732901</v>
      </c>
    </row>
    <row r="6" spans="1:5" x14ac:dyDescent="0.3">
      <c r="A6" t="s">
        <v>34</v>
      </c>
      <c r="B6">
        <f>'NEWT - UK'!$G$10</f>
        <v>669.21335930299995</v>
      </c>
    </row>
    <row r="15" spans="1:5" x14ac:dyDescent="0.3">
      <c r="A15" t="s">
        <v>35</v>
      </c>
    </row>
    <row r="16" spans="1:5" x14ac:dyDescent="0.3">
      <c r="A16" t="s">
        <v>31</v>
      </c>
      <c r="B16">
        <f>'NEWT - UK'!$I$7</f>
        <v>414417</v>
      </c>
    </row>
    <row r="17" spans="1:2" x14ac:dyDescent="0.3">
      <c r="A17" t="s">
        <v>32</v>
      </c>
      <c r="B17">
        <f>'NEWT - UK'!$I$8</f>
        <v>26488</v>
      </c>
    </row>
    <row r="18" spans="1:2" x14ac:dyDescent="0.3">
      <c r="A18" t="s">
        <v>33</v>
      </c>
      <c r="B18">
        <f>'NEWT - UK'!$I$9</f>
        <v>631290</v>
      </c>
    </row>
    <row r="19" spans="1:2" x14ac:dyDescent="0.3">
      <c r="A19" t="s">
        <v>34</v>
      </c>
      <c r="B19">
        <f>'NEWT - UK'!$I$10</f>
        <v>30</v>
      </c>
    </row>
    <row r="27" spans="1:2" x14ac:dyDescent="0.3">
      <c r="A27" t="s">
        <v>18</v>
      </c>
    </row>
    <row r="28" spans="1:2" x14ac:dyDescent="0.3">
      <c r="A28" t="s">
        <v>36</v>
      </c>
      <c r="B28">
        <f>'NEWT - UK'!$G$18</f>
        <v>1913535.748957355</v>
      </c>
    </row>
    <row r="29" spans="1:2" x14ac:dyDescent="0.3">
      <c r="A29" t="s">
        <v>37</v>
      </c>
      <c r="B29">
        <f>'NEWT - UK'!$G$19</f>
        <v>4929269.2626981456</v>
      </c>
    </row>
    <row r="30" spans="1:2" x14ac:dyDescent="0.3">
      <c r="A30" t="s">
        <v>38</v>
      </c>
      <c r="B30">
        <f>'NEWT - UK'!$G$22</f>
        <v>411323.55572211801</v>
      </c>
    </row>
    <row r="31" spans="1:2" x14ac:dyDescent="0.3">
      <c r="A31" t="s">
        <v>39</v>
      </c>
      <c r="B31">
        <f>'NEWT - UK'!$G$23</f>
        <v>5044012.0961767985</v>
      </c>
    </row>
    <row r="40" spans="1:2" x14ac:dyDescent="0.3">
      <c r="A40" t="s">
        <v>40</v>
      </c>
    </row>
    <row r="41" spans="1:2" x14ac:dyDescent="0.3">
      <c r="A41" t="s">
        <v>41</v>
      </c>
      <c r="B41">
        <f>'NEWT - UK'!$G$26</f>
        <v>2534561.3046405232</v>
      </c>
    </row>
    <row r="42" spans="1:2" x14ac:dyDescent="0.3">
      <c r="A42" t="s">
        <v>42</v>
      </c>
      <c r="B42">
        <f>'NEWT - UK'!$G$27</f>
        <v>9762712.3366143592</v>
      </c>
    </row>
    <row r="43" spans="1:2" x14ac:dyDescent="0.3">
      <c r="A43" t="s">
        <v>43</v>
      </c>
      <c r="B43">
        <f>'NEWT - UK'!$G$28</f>
        <v>203.13421605799999</v>
      </c>
    </row>
    <row r="44" spans="1:2" x14ac:dyDescent="0.3">
      <c r="A44" t="s">
        <v>44</v>
      </c>
      <c r="B44">
        <f>'NEWT - UK'!$G$29</f>
        <v>663.88808347700001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2022-11-20T18:03:56Z</dcterms:created>
  <dcterms:modified xsi:type="dcterms:W3CDTF">2022-11-20T18:03:56Z</dcterms:modified>
</cp:coreProperties>
</file>