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SFTR public data/UK/"/>
    </mc:Choice>
  </mc:AlternateContent>
  <xr:revisionPtr revIDLastSave="0" documentId="8_{D5A52035-E2CA-4195-AC37-7209E7CCCDFC}" xr6:coauthVersionLast="47" xr6:coauthVersionMax="47" xr10:uidLastSave="{00000000-0000-0000-0000-000000000000}"/>
  <bookViews>
    <workbookView xWindow="-28920" yWindow="-2625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H20" i="5" s="1"/>
  <c r="J18" i="5"/>
  <c r="J20" i="5" s="1"/>
  <c r="H18" i="5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G8" i="5"/>
  <c r="J7" i="5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1" i="3" s="1"/>
  <c r="J22" i="2"/>
  <c r="J23" i="2" s="1"/>
  <c r="H22" i="2"/>
  <c r="J19" i="2"/>
  <c r="J20" i="2" s="1"/>
  <c r="H19" i="2"/>
  <c r="H20" i="2" s="1"/>
  <c r="J18" i="2"/>
  <c r="H18" i="2"/>
  <c r="H15" i="2"/>
  <c r="J14" i="2"/>
  <c r="H14" i="2"/>
  <c r="K13" i="2"/>
  <c r="I13" i="2"/>
  <c r="J13" i="2" s="1"/>
  <c r="G13" i="2"/>
  <c r="H13" i="2" s="1"/>
  <c r="J10" i="2"/>
  <c r="H10" i="2"/>
  <c r="K8" i="2"/>
  <c r="I8" i="2"/>
  <c r="J15" i="2" s="1"/>
  <c r="G8" i="2"/>
  <c r="J7" i="2"/>
  <c r="J8" i="2" s="1"/>
  <c r="H7" i="2"/>
  <c r="H8" i="2" s="1"/>
  <c r="J5" i="2"/>
  <c r="J9" i="2" s="1"/>
  <c r="H5" i="2"/>
  <c r="H9" i="2" s="1"/>
  <c r="B17" i="3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<sst xmlns="http://schemas.openxmlformats.org/spreadsheetml/2006/main" count="83" uniqueCount="46">
  <si>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21 October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</si>
  <si>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</si>
  <si>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</si>
  <si>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</si>
  <si>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</si>
  <si>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</si>
  <si>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</si>
  <si>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</si>
  <si>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</si>
  <si>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</si>
  <si>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</si>
  <si>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</si>
  <si>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</si>
  <si>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</si>
  <si>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</si>
  <si>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</si>
  <si>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</si>
  <si>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</si>
  <si>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</si>
  <si>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</si>
  <si>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</si>
  <si>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</si>
  <si>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</si>
  <si>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</si>
  <si>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</si>
  <si>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</si>
  <si>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</si>
  <si>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</si>
  <si>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</si>
  <si>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</si>
  <si>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</si>
  <si>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</si>
  <si>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</si>
  <si>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</si>
  <si>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</si>
  <si>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</si>
  <si>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</si>
  <si>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</si>
  <si>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</si>
  <si>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</si>
  <si>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</si>
  <si>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</si>
  <si>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</si>
  <si>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</si>
  <si>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</si>
  <si>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b/>
        <sz val="20"/>
        <rFont val="Calibri"/>
        <family val="2"/>
      </rPr>
      <t>SFTR Public Data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for week ending 21 October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</si>
</sst>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6" x14ac:knownFonts="1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ont="1" applyProtection="1"/>
    <xf numFmtId="0" fontId="1" fillId="2" borderId="0" xfId="0" applyNumberFormat="1" applyFont="1" applyFill="1" applyProtection="1"/>
    <xf numFmtId="164" fontId="0" fillId="0" borderId="0" xfId="0" applyNumberFormat="1" applyFont="1" applyProtection="1"/>
    <xf numFmtId="164" fontId="1" fillId="2" borderId="0" xfId="0" applyNumberFormat="1" applyFont="1" applyFill="1" applyProtection="1"/>
    <xf numFmtId="165" fontId="0" fillId="0" borderId="0" xfId="0" applyNumberFormat="1" applyFont="1" applyProtection="1"/>
    <xf numFmtId="165" fontId="1" fillId="2" borderId="0" xfId="0" applyNumberFormat="1" applyFont="1" applyFill="1" applyProtection="1"/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center" vertical="center" wrapText="1"/>
    </xf>
    <xf numFmtId="164" fontId="0" fillId="0" borderId="0" xfId="0" applyNumberFormat="1" applyFont="1" applyProtection="1"/>
    <xf numFmtId="165" fontId="0" fillId="0" borderId="0" xfId="0" applyNumberFormat="1" applyFont="1" applyProtection="1"/>
    <xf numFmtId="0" fontId="2" fillId="3" borderId="0" xfId="0" applyNumberFormat="1" applyFont="1" applyFill="1" applyProtection="1"/>
    <xf numFmtId="164" fontId="2" fillId="3" borderId="0" xfId="0" applyNumberFormat="1" applyFont="1" applyFill="1" applyProtection="1"/>
    <xf numFmtId="165" fontId="2" fillId="3" borderId="0" xfId="0" applyNumberFormat="1" applyFont="1" applyFill="1" applyProtection="1"/>
    <xf numFmtId="0" fontId="1" fillId="2" borderId="0" xfId="0" applyNumberFormat="1" applyFont="1" applyFill="1" applyProtection="1"/>
    <xf numFmtId="164" fontId="1" fillId="2" borderId="0" xfId="0" applyNumberFormat="1" applyFont="1" applyFill="1" applyProtection="1"/>
    <xf numFmtId="165" fontId="1" fillId="2" borderId="0" xfId="0" applyNumberFormat="1" applyFont="1" applyFill="1" applyProtection="1"/>
    <xf numFmtId="0" fontId="1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8845106.6883626226</c:v>
                </c:pt>
                <c:pt idx="1">
                  <c:v>279001.0193262063</c:v>
                </c:pt>
                <c:pt idx="2">
                  <c:v>605394.161835648</c:v>
                </c:pt>
                <c:pt idx="3">
                  <c:v>69.079450297999998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F2C-4064-AD97-DDFCC99E9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292340</c:v>
                </c:pt>
                <c:pt idx="1">
                  <c:v>10110</c:v>
                </c:pt>
                <c:pt idx="2">
                  <c:v>655763</c:v>
                </c:pt>
                <c:pt idx="3">
                  <c:v>25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BDD-49CD-9B0B-1E955F497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1170345.1956517859</c:v>
                </c:pt>
                <c:pt idx="1">
                  <c:v>2598061.1420622659</c:v>
                </c:pt>
                <c:pt idx="2">
                  <c:v>449444.34561081801</c:v>
                </c:pt>
                <c:pt idx="3">
                  <c:v>4906257.0243639592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66F-4DAA-9A43-C515F651C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1863370.0810994571</c:v>
                </c:pt>
                <c:pt idx="1">
                  <c:v>7259261.5012622727</c:v>
                </c:pt>
                <c:pt idx="2">
                  <c:v>1075.7803431</c:v>
                </c:pt>
                <c:pt idx="3">
                  <c:v>400.34498399900002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713-4B2C-A8DD-A8C72D273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9729570.9489747752</v>
      </c>
      <c r="H4" s="5"/>
      <c r="I4" s="1">
        <v>958238</v>
      </c>
      <c r="J4" s="5"/>
      <c r="K4" s="3">
        <v>1112158.9921084901</v>
      </c>
    </row>
    <row r="5" spans="1:11" x14ac:dyDescent="0.3">
      <c r="E5" s="6" t="s">
        <v>7</v>
      </c>
      <c r="F5" s="6"/>
      <c r="G5" s="2">
        <v>9124107.7076888289</v>
      </c>
      <c r="H5" s="4">
        <f>G5/G4</f>
        <v>0.9377708180081934</v>
      </c>
      <c r="I5">
        <v>302450</v>
      </c>
      <c r="J5" s="4">
        <f>I5/I4</f>
        <v>0.31563139846259491</v>
      </c>
      <c r="K5" s="2">
        <v>784285.531813154</v>
      </c>
    </row>
    <row r="6" spans="1:11" x14ac:dyDescent="0.3">
      <c r="F6" t="s">
        <v>8</v>
      </c>
    </row>
    <row r="7" spans="1:11" x14ac:dyDescent="0.3">
      <c r="F7" t="s">
        <v>9</v>
      </c>
      <c r="G7" s="2">
        <v>8845106.6883626226</v>
      </c>
      <c r="H7" s="4">
        <f>G7/G5</f>
        <v>0.96942155570006106</v>
      </c>
      <c r="I7">
        <v>292340</v>
      </c>
      <c r="J7" s="4">
        <f>I7/I5</f>
        <v>0.96657298727062324</v>
      </c>
      <c r="K7" s="2">
        <v>749405.88195958897</v>
      </c>
    </row>
    <row r="8" spans="1:11" x14ac:dyDescent="0.3">
      <c r="F8" t="s">
        <v>10</v>
      </c>
      <c r="G8" s="2">
        <f>G5-G7</f>
        <v>279001.0193262063</v>
      </c>
      <c r="H8" s="4">
        <f>1-H7</f>
        <v>3.0578444299938945E-2</v>
      </c>
      <c r="I8">
        <f>I5-I7</f>
        <v>10110</v>
      </c>
      <c r="J8" s="4">
        <f>1-J7</f>
        <v>3.3427012729376759E-2</v>
      </c>
      <c r="K8" s="2">
        <f>K5-K7</f>
        <v>34879.649853565032</v>
      </c>
    </row>
    <row r="9" spans="1:11" x14ac:dyDescent="0.3">
      <c r="E9" s="6" t="s">
        <v>11</v>
      </c>
      <c r="F9" s="6"/>
      <c r="G9" s="2">
        <v>605394.161835648</v>
      </c>
      <c r="H9" s="4">
        <f>1-H5-H10</f>
        <v>6.2222082043549863E-2</v>
      </c>
      <c r="I9">
        <v>655763</v>
      </c>
      <c r="J9" s="4">
        <f>1-J5-J10</f>
        <v>0.68434251198554008</v>
      </c>
      <c r="K9" s="2">
        <v>327554.92594117101</v>
      </c>
    </row>
    <row r="10" spans="1:11" x14ac:dyDescent="0.3">
      <c r="E10" s="6" t="s">
        <v>12</v>
      </c>
      <c r="F10" s="6"/>
      <c r="G10" s="2">
        <v>69.079450297999998</v>
      </c>
      <c r="H10" s="4">
        <f>G10/G4</f>
        <v>7.0999482567398351E-6</v>
      </c>
      <c r="I10">
        <v>25</v>
      </c>
      <c r="J10" s="4">
        <f>I10/I4</f>
        <v>2.6089551864985527E-5</v>
      </c>
      <c r="K10" s="2">
        <v>318.53435416500002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2709139.8902183459</v>
      </c>
      <c r="H13" s="5">
        <f>G13/G5</f>
        <v>0.29692107732741585</v>
      </c>
      <c r="I13" s="1">
        <f>I14+I15</f>
        <v>92400</v>
      </c>
      <c r="J13" s="5">
        <f>I13/I5</f>
        <v>0.30550504215572821</v>
      </c>
      <c r="K13" s="3">
        <f>K14+K15</f>
        <v>58400.890778593995</v>
      </c>
    </row>
    <row r="14" spans="1:11" x14ac:dyDescent="0.3">
      <c r="E14" s="6" t="s">
        <v>15</v>
      </c>
      <c r="F14" s="6"/>
      <c r="G14" s="2">
        <v>2588918.3240113361</v>
      </c>
      <c r="H14" s="4">
        <f>G14/G7</f>
        <v>0.29269497986016813</v>
      </c>
      <c r="I14">
        <v>87110</v>
      </c>
      <c r="J14" s="4">
        <f>I14/I7</f>
        <v>0.29797496066224261</v>
      </c>
      <c r="K14" s="2">
        <v>53516.300565543999</v>
      </c>
    </row>
    <row r="15" spans="1:11" x14ac:dyDescent="0.3">
      <c r="E15" s="6" t="s">
        <v>16</v>
      </c>
      <c r="F15" s="6"/>
      <c r="G15" s="2">
        <v>120221.56620700999</v>
      </c>
      <c r="H15" s="4">
        <f>G15/G8</f>
        <v>0.43090009669981766</v>
      </c>
      <c r="I15">
        <v>5290</v>
      </c>
      <c r="J15" s="4">
        <f>I15/I8</f>
        <v>0.52324431256182002</v>
      </c>
      <c r="K15" s="2">
        <v>4884.5902130499999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1170345.1956517859</v>
      </c>
      <c r="H18" s="4">
        <f>G18/G5</f>
        <v>0.12826955063951551</v>
      </c>
      <c r="I18">
        <v>39951</v>
      </c>
      <c r="J18" s="4">
        <f>I18/I5</f>
        <v>0.13209125475285172</v>
      </c>
      <c r="K18" s="2">
        <v>377935.42595310003</v>
      </c>
    </row>
    <row r="19" spans="2:11" x14ac:dyDescent="0.3">
      <c r="E19" s="6" t="s">
        <v>20</v>
      </c>
      <c r="F19" s="6"/>
      <c r="G19" s="2">
        <v>2598061.1420622659</v>
      </c>
      <c r="H19" s="4">
        <f>G19/G5</f>
        <v>0.28474687337074023</v>
      </c>
      <c r="I19">
        <v>87744</v>
      </c>
      <c r="J19" s="4">
        <f>I19/I5</f>
        <v>0.29011076210943959</v>
      </c>
      <c r="K19" s="2">
        <v>52014.836705756003</v>
      </c>
    </row>
    <row r="20" spans="2:11" x14ac:dyDescent="0.3">
      <c r="E20" s="6" t="s">
        <v>21</v>
      </c>
      <c r="F20" s="6"/>
      <c r="G20" s="2">
        <v>5355701.3699747771</v>
      </c>
      <c r="H20" s="4">
        <f>1-H18-H19</f>
        <v>0.58698357598974427</v>
      </c>
      <c r="I20">
        <v>174755</v>
      </c>
      <c r="J20" s="4">
        <f>1-J18-J19</f>
        <v>0.57779798313770869</v>
      </c>
      <c r="K20" s="2">
        <v>354335.269154298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449444.34561081801</v>
      </c>
      <c r="H22" s="4">
        <f>G22/G20</f>
        <v>8.3918858532796556E-2</v>
      </c>
      <c r="I22">
        <v>24678</v>
      </c>
      <c r="J22" s="4">
        <f>I22/I20</f>
        <v>0.14121484363823639</v>
      </c>
      <c r="K22" s="2">
        <v>21301.625103898001</v>
      </c>
    </row>
    <row r="23" spans="2:11" x14ac:dyDescent="0.3">
      <c r="F23" t="s">
        <v>24</v>
      </c>
      <c r="G23" s="2">
        <f>G20-G22</f>
        <v>4906257.0243639592</v>
      </c>
      <c r="H23" s="4">
        <f>1-H22</f>
        <v>0.91608114146720343</v>
      </c>
      <c r="I23">
        <f>I20-I22</f>
        <v>150077</v>
      </c>
      <c r="J23" s="4">
        <f>1-J22</f>
        <v>0.85878515636176367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1863370.0810994571</v>
      </c>
      <c r="H26" s="4">
        <f>G26/G5</f>
        <v>0.20422491062103604</v>
      </c>
      <c r="I26">
        <v>65464</v>
      </c>
      <c r="J26" s="4">
        <f>I26/I5</f>
        <v>0.21644569350305837</v>
      </c>
      <c r="K26" s="2">
        <v>382289.03867271001</v>
      </c>
    </row>
    <row r="27" spans="2:11" x14ac:dyDescent="0.3">
      <c r="E27" s="6" t="s">
        <v>27</v>
      </c>
      <c r="F27" s="6"/>
      <c r="G27" s="2">
        <v>7259261.5012622727</v>
      </c>
      <c r="H27" s="4">
        <f>G27/G5</f>
        <v>0.79561330639980699</v>
      </c>
      <c r="I27">
        <v>236947</v>
      </c>
      <c r="J27" s="4">
        <f>I27/I5</f>
        <v>0.78342535956356418</v>
      </c>
      <c r="K27" s="2">
        <v>401996.49314044398</v>
      </c>
    </row>
    <row r="28" spans="2:11" x14ac:dyDescent="0.3">
      <c r="E28" s="6" t="s">
        <v>28</v>
      </c>
      <c r="F28" s="6"/>
      <c r="G28" s="2">
        <v>1075.7803431</v>
      </c>
      <c r="H28" s="4">
        <f>G28/G5</f>
        <v>1.1790526565062867E-4</v>
      </c>
      <c r="I28">
        <v>11</v>
      </c>
      <c r="J28" s="4">
        <f>I28/I5</f>
        <v>3.6369647875681933E-5</v>
      </c>
      <c r="K28" s="2">
        <v>0</v>
      </c>
    </row>
    <row r="29" spans="2:11" x14ac:dyDescent="0.3">
      <c r="E29" s="6" t="s">
        <v>29</v>
      </c>
      <c r="F29" s="6"/>
      <c r="G29" s="2">
        <v>400.34498399900002</v>
      </c>
      <c r="H29" s="4">
        <f>G29/G5</f>
        <v>4.3877713506344496E-5</v>
      </c>
      <c r="I29">
        <v>28</v>
      </c>
      <c r="J29" s="4">
        <f>I29/I5</f>
        <v>9.2577285501735824E-5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11562482.114954619</v>
      </c>
      <c r="H4" s="5"/>
      <c r="I4" s="1">
        <v>4559063</v>
      </c>
      <c r="J4" s="5"/>
      <c r="K4" s="3">
        <v>532047446.58396083</v>
      </c>
    </row>
    <row r="5" spans="1:11" x14ac:dyDescent="0.3">
      <c r="E5" s="6" t="s">
        <v>7</v>
      </c>
      <c r="F5" s="6"/>
      <c r="G5" s="2">
        <v>9332833.6573813222</v>
      </c>
      <c r="H5" s="4">
        <f>G5/G4</f>
        <v>0.80716524052482419</v>
      </c>
      <c r="I5">
        <v>436694</v>
      </c>
      <c r="J5" s="4">
        <f>I5/I4</f>
        <v>9.5785910394306895E-2</v>
      </c>
      <c r="K5" s="2">
        <v>11996687.700900452</v>
      </c>
    </row>
    <row r="6" spans="1:11" x14ac:dyDescent="0.3">
      <c r="F6" t="s">
        <v>8</v>
      </c>
    </row>
    <row r="7" spans="1:11" x14ac:dyDescent="0.3">
      <c r="F7" t="s">
        <v>9</v>
      </c>
      <c r="G7" s="2">
        <v>8888110.855424881</v>
      </c>
      <c r="H7" s="4">
        <f>G7/G5</f>
        <v>0.95234857726145039</v>
      </c>
      <c r="I7">
        <v>419359</v>
      </c>
      <c r="J7" s="4">
        <f>I7/I5</f>
        <v>0.96030401150462341</v>
      </c>
      <c r="K7" s="2">
        <v>11795966.027048849</v>
      </c>
    </row>
    <row r="8" spans="1:11" x14ac:dyDescent="0.3">
      <c r="F8" t="s">
        <v>10</v>
      </c>
      <c r="G8" s="2">
        <f>G5-G7</f>
        <v>444722.80195644125</v>
      </c>
      <c r="H8" s="4">
        <f>1-H7</f>
        <v>4.7651422738549609E-2</v>
      </c>
      <c r="I8">
        <f>I5-I7</f>
        <v>17335</v>
      </c>
      <c r="J8" s="4">
        <f>1-J7</f>
        <v>3.9695988495376588E-2</v>
      </c>
      <c r="K8" s="2">
        <f>K5-K7</f>
        <v>200721.67385160364</v>
      </c>
    </row>
    <row r="9" spans="1:11" x14ac:dyDescent="0.3">
      <c r="E9" s="6" t="s">
        <v>11</v>
      </c>
      <c r="F9" s="6"/>
      <c r="G9" s="2">
        <v>2002377.9872535451</v>
      </c>
      <c r="H9" s="4">
        <f>1-H5-H10</f>
        <v>0.17317890461112329</v>
      </c>
      <c r="I9">
        <v>4103282</v>
      </c>
      <c r="J9" s="4">
        <f>1-J5-J10</f>
        <v>0.90002748371759733</v>
      </c>
      <c r="K9" s="2">
        <v>516053661.17366016</v>
      </c>
    </row>
    <row r="10" spans="1:11" x14ac:dyDescent="0.3">
      <c r="E10" s="6" t="s">
        <v>12</v>
      </c>
      <c r="F10" s="6"/>
      <c r="G10" s="2">
        <v>227270.47031975101</v>
      </c>
      <c r="H10" s="4">
        <f>G10/G4</f>
        <v>1.9655854864052521E-2</v>
      </c>
      <c r="I10">
        <v>19087</v>
      </c>
      <c r="J10" s="4">
        <f>I10/I4</f>
        <v>4.1866058880958654E-3</v>
      </c>
      <c r="K10" s="2">
        <v>3997097.7094002152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1752828.372772549</v>
      </c>
      <c r="H13" s="5">
        <f>G13/G5</f>
        <v>0.1878130948349476</v>
      </c>
      <c r="I13" s="1">
        <f>I14+I15</f>
        <v>51206</v>
      </c>
      <c r="J13" s="5">
        <f>I13/I5</f>
        <v>0.11725830902187802</v>
      </c>
      <c r="K13" s="3">
        <f>K14+K15</f>
        <v>3246497.4586204239</v>
      </c>
    </row>
    <row r="14" spans="1:11" x14ac:dyDescent="0.3">
      <c r="E14" s="6" t="s">
        <v>15</v>
      </c>
      <c r="F14" s="6"/>
      <c r="G14" s="2">
        <v>1666544.4804020091</v>
      </c>
      <c r="H14" s="4">
        <f>G14/G7</f>
        <v>0.18750266592195231</v>
      </c>
      <c r="I14">
        <v>47690</v>
      </c>
      <c r="J14" s="4">
        <f>I14/I7</f>
        <v>0.11372117922829843</v>
      </c>
      <c r="K14" s="2">
        <v>3243336.9175299089</v>
      </c>
    </row>
    <row r="15" spans="1:11" x14ac:dyDescent="0.3">
      <c r="E15" s="6" t="s">
        <v>16</v>
      </c>
      <c r="F15" s="6"/>
      <c r="G15" s="2">
        <v>86283.892370539994</v>
      </c>
      <c r="H15" s="4">
        <f>G15/G8</f>
        <v>0.19401724397974796</v>
      </c>
      <c r="I15">
        <v>3516</v>
      </c>
      <c r="J15" s="4">
        <f>I15/I8</f>
        <v>0.20282665128353042</v>
      </c>
      <c r="K15" s="2">
        <v>3160.5410905150002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887371.59967403696</v>
      </c>
      <c r="H18" s="4">
        <f>G18/G5</f>
        <v>9.5080618839940026E-2</v>
      </c>
      <c r="I18">
        <v>30998</v>
      </c>
      <c r="J18" s="4">
        <f>I18/I5</f>
        <v>7.0983343027383017E-2</v>
      </c>
      <c r="K18" s="2">
        <v>2381852.8851264422</v>
      </c>
    </row>
    <row r="19" spans="2:11" x14ac:dyDescent="0.3">
      <c r="E19" s="6" t="s">
        <v>20</v>
      </c>
      <c r="F19" s="6"/>
      <c r="G19" s="2">
        <v>2200280.0636164509</v>
      </c>
      <c r="H19" s="4">
        <f>G19/G5</f>
        <v>0.23575691417967715</v>
      </c>
      <c r="I19">
        <v>88609</v>
      </c>
      <c r="J19" s="4">
        <f>I19/I5</f>
        <v>0.20290867289223116</v>
      </c>
      <c r="K19" s="2">
        <v>2729196.9463767731</v>
      </c>
    </row>
    <row r="20" spans="2:11" x14ac:dyDescent="0.3">
      <c r="E20" s="6" t="s">
        <v>21</v>
      </c>
      <c r="F20" s="6"/>
      <c r="G20" s="2">
        <v>6228276.6118286094</v>
      </c>
      <c r="H20" s="4">
        <f>1-H18-H19</f>
        <v>0.66916246698038284</v>
      </c>
      <c r="I20">
        <v>316064</v>
      </c>
      <c r="J20" s="4">
        <f>1-J18-J19</f>
        <v>0.7261079840803859</v>
      </c>
      <c r="K20" s="2">
        <v>5765836.7506816909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790365.93853823002</v>
      </c>
      <c r="H22" s="4">
        <f>G22/G20</f>
        <v>0.1268996205205761</v>
      </c>
      <c r="I22">
        <v>77044</v>
      </c>
      <c r="J22" s="4">
        <f>I22/I20</f>
        <v>0.24376075731497418</v>
      </c>
      <c r="K22" s="2">
        <v>1181748.4470028479</v>
      </c>
    </row>
    <row r="23" spans="2:11" x14ac:dyDescent="0.3">
      <c r="F23" t="s">
        <v>24</v>
      </c>
      <c r="G23" s="2">
        <f>G20-G22</f>
        <v>5437910.6732903793</v>
      </c>
      <c r="H23" s="4">
        <f>1-H22</f>
        <v>0.87310037947942387</v>
      </c>
      <c r="I23">
        <f>I20-I22</f>
        <v>239020</v>
      </c>
      <c r="J23" s="4">
        <f>1-J22</f>
        <v>0.75623924268502585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1627406.5444800369</v>
      </c>
      <c r="H26" s="4">
        <f>G26/G5</f>
        <v>0.17437432233595249</v>
      </c>
      <c r="I26">
        <v>61671</v>
      </c>
      <c r="J26" s="4">
        <f>I26/I5</f>
        <v>0.14122245783088386</v>
      </c>
      <c r="K26" s="2">
        <v>1744378.802185707</v>
      </c>
    </row>
    <row r="27" spans="2:11" x14ac:dyDescent="0.3">
      <c r="E27" s="6" t="s">
        <v>27</v>
      </c>
      <c r="F27" s="6"/>
      <c r="G27" s="2">
        <v>7698221.2832623012</v>
      </c>
      <c r="H27" s="4">
        <f>G27/G5</f>
        <v>0.8248535831530428</v>
      </c>
      <c r="I27">
        <v>374624</v>
      </c>
      <c r="J27" s="4">
        <f>I27/I5</f>
        <v>0.85786385890348849</v>
      </c>
      <c r="K27" s="2">
        <v>10252091.450251546</v>
      </c>
    </row>
    <row r="28" spans="2:11" x14ac:dyDescent="0.3">
      <c r="E28" s="6" t="s">
        <v>28</v>
      </c>
      <c r="F28" s="6"/>
      <c r="G28" s="2">
        <v>2905.5326407940001</v>
      </c>
      <c r="H28" s="4">
        <f>G28/G5</f>
        <v>3.1132373590479881E-4</v>
      </c>
      <c r="I28">
        <v>70</v>
      </c>
      <c r="J28" s="4">
        <f>I28/I5</f>
        <v>1.6029530975923643E-4</v>
      </c>
      <c r="K28" s="2">
        <v>76.502172852000001</v>
      </c>
    </row>
    <row r="29" spans="2:11" x14ac:dyDescent="0.3">
      <c r="E29" s="6" t="s">
        <v>29</v>
      </c>
      <c r="F29" s="6"/>
      <c r="G29" s="2">
        <v>4300.2969981899996</v>
      </c>
      <c r="H29" s="4">
        <f>G29/G5</f>
        <v>4.6077077509989713E-4</v>
      </c>
      <c r="I29">
        <v>329</v>
      </c>
      <c r="J29" s="4">
        <f>I29/I5</f>
        <v>7.5338795586841133E-4</v>
      </c>
      <c r="K29" s="2">
        <v>140.94629034600001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I1" sqref="I1"/>
    </sheetView>
  </sheetViews>
  <sheetFormatPr defaultRowHeight="30" customHeight="1" x14ac:dyDescent="0.3"/>
  <cols>
    <col min="5" max="5" width="55.88671875" customWidth="1"/>
  </cols>
  <sheetData>
    <row r="1" spans="1:5" ht="72" customHeight="1" x14ac:dyDescent="0.3">
      <c r="E1" s="17" t="s">
        <v>45</v>
      </c>
    </row>
    <row r="2" spans="1:5" x14ac:dyDescent="0.3">
      <c r="A2" t="s">
        <v>30</v>
      </c>
    </row>
    <row r="3" spans="1:5" x14ac:dyDescent="0.3">
      <c r="A3" t="s">
        <v>31</v>
      </c>
      <c r="B3">
        <f>'NEWT - UK'!$G$7</f>
        <v>8845106.6883626226</v>
      </c>
    </row>
    <row r="4" spans="1:5" x14ac:dyDescent="0.3">
      <c r="A4" t="s">
        <v>32</v>
      </c>
      <c r="B4">
        <f>'NEWT - UK'!$G$8</f>
        <v>279001.0193262063</v>
      </c>
    </row>
    <row r="5" spans="1:5" x14ac:dyDescent="0.3">
      <c r="A5" t="s">
        <v>33</v>
      </c>
      <c r="B5">
        <f>'NEWT - UK'!$G$9</f>
        <v>605394.161835648</v>
      </c>
    </row>
    <row r="6" spans="1:5" x14ac:dyDescent="0.3">
      <c r="A6" t="s">
        <v>34</v>
      </c>
      <c r="B6">
        <f>'NEWT - UK'!$G$10</f>
        <v>69.079450297999998</v>
      </c>
    </row>
    <row r="15" spans="1:5" x14ac:dyDescent="0.3">
      <c r="A15" t="s">
        <v>35</v>
      </c>
    </row>
    <row r="16" spans="1:5" x14ac:dyDescent="0.3">
      <c r="A16" t="s">
        <v>31</v>
      </c>
      <c r="B16">
        <f>'NEWT - UK'!$I$7</f>
        <v>292340</v>
      </c>
    </row>
    <row r="17" spans="1:2" x14ac:dyDescent="0.3">
      <c r="A17" t="s">
        <v>32</v>
      </c>
      <c r="B17">
        <f>'NEWT - UK'!$I$8</f>
        <v>10110</v>
      </c>
    </row>
    <row r="18" spans="1:2" x14ac:dyDescent="0.3">
      <c r="A18" t="s">
        <v>33</v>
      </c>
      <c r="B18">
        <f>'NEWT - UK'!$I$9</f>
        <v>655763</v>
      </c>
    </row>
    <row r="19" spans="1:2" x14ac:dyDescent="0.3">
      <c r="A19" t="s">
        <v>34</v>
      </c>
      <c r="B19">
        <f>'NEWT - UK'!$I$10</f>
        <v>25</v>
      </c>
    </row>
    <row r="27" spans="1:2" x14ac:dyDescent="0.3">
      <c r="A27" t="s">
        <v>18</v>
      </c>
    </row>
    <row r="28" spans="1:2" x14ac:dyDescent="0.3">
      <c r="A28" t="s">
        <v>36</v>
      </c>
      <c r="B28">
        <f>'NEWT - UK'!$G$18</f>
        <v>1170345.1956517859</v>
      </c>
    </row>
    <row r="29" spans="1:2" x14ac:dyDescent="0.3">
      <c r="A29" t="s">
        <v>37</v>
      </c>
      <c r="B29">
        <f>'NEWT - UK'!$G$19</f>
        <v>2598061.1420622659</v>
      </c>
    </row>
    <row r="30" spans="1:2" x14ac:dyDescent="0.3">
      <c r="A30" t="s">
        <v>38</v>
      </c>
      <c r="B30">
        <f>'NEWT - UK'!$G$22</f>
        <v>449444.34561081801</v>
      </c>
    </row>
    <row r="31" spans="1:2" x14ac:dyDescent="0.3">
      <c r="A31" t="s">
        <v>39</v>
      </c>
      <c r="B31">
        <f>'NEWT - UK'!$G$23</f>
        <v>4906257.0243639592</v>
      </c>
    </row>
    <row r="40" spans="1:2" x14ac:dyDescent="0.3">
      <c r="A40" t="s">
        <v>40</v>
      </c>
    </row>
    <row r="41" spans="1:2" x14ac:dyDescent="0.3">
      <c r="A41" t="s">
        <v>41</v>
      </c>
      <c r="B41">
        <f>'NEWT - UK'!$G$26</f>
        <v>1863370.0810994571</v>
      </c>
    </row>
    <row r="42" spans="1:2" x14ac:dyDescent="0.3">
      <c r="A42" t="s">
        <v>42</v>
      </c>
      <c r="B42">
        <f>'NEWT - UK'!$G$27</f>
        <v>7259261.5012622727</v>
      </c>
    </row>
    <row r="43" spans="1:2" x14ac:dyDescent="0.3">
      <c r="A43" t="s">
        <v>43</v>
      </c>
      <c r="B43">
        <f>'NEWT - UK'!$G$28</f>
        <v>1075.7803431</v>
      </c>
    </row>
    <row r="44" spans="1:2" x14ac:dyDescent="0.3">
      <c r="A44" t="s">
        <v>44</v>
      </c>
      <c r="B44">
        <f>'NEWT - UK'!$G$29</f>
        <v>400.34498399900002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2022-11-20T18:13:17Z</dcterms:created>
  <dcterms:modified xsi:type="dcterms:W3CDTF">2022-11-20T18:13:17Z</dcterms:modified>
</cp:coreProperties>
</file>