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642C9C6D-FDF7-49FD-9157-02022F9A8512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H13" i="2"/>
  <c r="G13" i="2"/>
  <c r="J10" i="2"/>
  <c r="H10" i="2"/>
  <c r="J9" i="2"/>
  <c r="K8" i="2"/>
  <c r="J8" i="2"/>
  <c r="I8" i="2"/>
  <c r="J15" i="2" s="1"/>
  <c r="H8" i="2"/>
  <c r="G8" i="2"/>
  <c r="H15" i="2" s="1"/>
  <c r="J7" i="2"/>
  <c r="H7" i="2"/>
  <c r="J5" i="2"/>
  <c r="H5" i="2"/>
  <c r="H9" i="2" s="1"/>
  <c r="B4" i="3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<sst xmlns="http://schemas.openxmlformats.org/spreadsheetml/2006/main" count="83" uniqueCount="46">
  <si>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21 April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</si>
  <si>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</si>
  <si>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</si>
  <si>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</si>
  <si>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</si>
  <si>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</si>
  <si>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</si>
  <si>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</si>
  <si>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</si>
  <si>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</si>
  <si>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</si>
  <si>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</si>
  <si>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</si>
  <si>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</si>
  <si>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</si>
  <si>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</si>
  <si>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</si>
  <si>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</si>
  <si>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</si>
  <si>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</si>
  <si>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</si>
  <si>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</si>
  <si>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</si>
  <si>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</si>
  <si>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</si>
  <si>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</si>
  <si>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</si>
  <si>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</si>
  <si>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</si>
  <si>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</si>
  <si>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</si>
  <si>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</si>
  <si>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</si>
  <si>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</si>
  <si>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</si>
  <si>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</si>
  <si>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</si>
  <si>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</si>
  <si>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</si>
  <si>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</si>
  <si>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</si>
  <si>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</si>
  <si>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</si>
  <si>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</si>
  <si>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</si>
  <si>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4"/>
        <rFont val="Calibri"/>
        <family val="2"/>
      </rPr>
      <t>SFTR Public Data</t>
    </r>
    <r>
      <rPr>
        <sz val="11"/>
        <rFont val="Calibri"/>
      </rPr>
      <t xml:space="preserve">
for week ending 21 April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</si>
</sst>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b/>
      <sz val="2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9382529.1226419397</c:v>
                </c:pt>
                <c:pt idx="1">
                  <c:v>294010.83257974312</c:v>
                </c:pt>
                <c:pt idx="2">
                  <c:v>362927.688376693</c:v>
                </c:pt>
                <c:pt idx="3">
                  <c:v>139.078284741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2D2-4AA8-9210-A85406012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310042</c:v>
                </c:pt>
                <c:pt idx="1">
                  <c:v>9874</c:v>
                </c:pt>
                <c:pt idx="2">
                  <c:v>673273</c:v>
                </c:pt>
                <c:pt idx="3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A0D-4E2E-9093-4822CCFC6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1138941.9306617491</c:v>
                </c:pt>
                <c:pt idx="1">
                  <c:v>2917703.2958291932</c:v>
                </c:pt>
                <c:pt idx="2">
                  <c:v>507496.15109155898</c:v>
                </c:pt>
                <c:pt idx="3">
                  <c:v>5112398.5776391812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9CC-402E-AFE4-135FF8DAF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1705378.8434937589</c:v>
                </c:pt>
                <c:pt idx="1">
                  <c:v>7882139.4374827417</c:v>
                </c:pt>
                <c:pt idx="2">
                  <c:v>61038.798423300999</c:v>
                </c:pt>
                <c:pt idx="3">
                  <c:v>27982.875821879999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EF-41EC-9498-849D4864A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10039606.721883116</v>
      </c>
      <c r="H4" s="5"/>
      <c r="I4" s="1">
        <v>993214</v>
      </c>
      <c r="J4" s="5"/>
      <c r="K4" s="3">
        <v>1608870.9907393809</v>
      </c>
    </row>
    <row r="5" spans="1:11">
      <c r="E5" s="6" t="s">
        <v>7</v>
      </c>
      <c r="F5" s="6"/>
      <c r="G5" s="2">
        <v>9676539.9552216828</v>
      </c>
      <c r="H5" s="4">
        <f>G5/G4</f>
        <v>0.96383655488515652</v>
      </c>
      <c r="I5">
        <v>319916</v>
      </c>
      <c r="J5" s="4">
        <f>I5/I4</f>
        <v>0.32210178269738443</v>
      </c>
      <c r="K5" s="2">
        <v>1323379.739573813</v>
      </c>
    </row>
    <row r="6" spans="1:11">
      <c r="F6" t="s">
        <v>8</v>
      </c>
    </row>
    <row r="7" spans="1:11">
      <c r="F7" t="s">
        <v>9</v>
      </c>
      <c r="G7" s="2">
        <v>9382529.1226419397</v>
      </c>
      <c r="H7" s="4">
        <f>G7/G5</f>
        <v>0.9696161196109061</v>
      </c>
      <c r="I7">
        <v>310042</v>
      </c>
      <c r="J7" s="4">
        <f>I7/I5</f>
        <v>0.9691356481076282</v>
      </c>
      <c r="K7" s="2">
        <v>1307396.3626809521</v>
      </c>
    </row>
    <row r="8" spans="1:11">
      <c r="F8" t="s">
        <v>10</v>
      </c>
      <c r="G8" s="2">
        <f>G5-G7</f>
        <v>294010.83257974312</v>
      </c>
      <c r="H8" s="4">
        <f>1-H7</f>
        <v>3.0383880389093898E-2</v>
      </c>
      <c r="I8">
        <f>I5-I7</f>
        <v>9874</v>
      </c>
      <c r="J8" s="4">
        <f>1-J7</f>
        <v>3.08643518923718E-2</v>
      </c>
      <c r="K8" s="2">
        <f>K5-K7</f>
        <v>15983.376892860979</v>
      </c>
    </row>
    <row r="9" spans="1:11">
      <c r="E9" s="6" t="s">
        <v>11</v>
      </c>
      <c r="F9" s="6"/>
      <c r="G9" s="2">
        <v>362927.688376693</v>
      </c>
      <c r="H9" s="4">
        <f>1-H5-H10</f>
        <v>3.6149592153408468E-2</v>
      </c>
      <c r="I9">
        <v>673273</v>
      </c>
      <c r="J9" s="4">
        <f>1-J5-J10</f>
        <v>0.67787304649350499</v>
      </c>
      <c r="K9" s="2">
        <v>285246.55796270701</v>
      </c>
    </row>
    <row r="10" spans="1:11">
      <c r="E10" s="6" t="s">
        <v>12</v>
      </c>
      <c r="F10" s="6"/>
      <c r="G10" s="2">
        <v>139.078284741</v>
      </c>
      <c r="H10" s="4">
        <f>G10/G4</f>
        <v>1.3852961435018569E-5</v>
      </c>
      <c r="I10">
        <v>25</v>
      </c>
      <c r="J10" s="4">
        <f>I10/I4</f>
        <v>2.5170809110624699E-5</v>
      </c>
      <c r="K10" s="2">
        <v>244.693202861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2611589.628809494</v>
      </c>
      <c r="H13" s="5">
        <f>G13/G5</f>
        <v>0.26988878678687422</v>
      </c>
      <c r="I13" s="1">
        <f>I14+I15</f>
        <v>94990</v>
      </c>
      <c r="J13" s="5">
        <f>I13/I5</f>
        <v>0.29692169194413531</v>
      </c>
      <c r="K13" s="3">
        <f>K14+K15</f>
        <v>53919.414418022003</v>
      </c>
    </row>
    <row r="14" spans="1:11">
      <c r="E14" s="6" t="s">
        <v>15</v>
      </c>
      <c r="F14" s="6"/>
      <c r="G14" s="2">
        <v>2512890.2145227538</v>
      </c>
      <c r="H14" s="4">
        <f>G14/G7</f>
        <v>0.26782652967829768</v>
      </c>
      <c r="I14">
        <v>89607</v>
      </c>
      <c r="J14" s="4">
        <f>I14/I7</f>
        <v>0.28901568174634407</v>
      </c>
      <c r="K14" s="2">
        <v>53713.108553172002</v>
      </c>
    </row>
    <row r="15" spans="1:11">
      <c r="E15" s="6" t="s">
        <v>16</v>
      </c>
      <c r="F15" s="6"/>
      <c r="G15" s="2">
        <v>98699.414286739993</v>
      </c>
      <c r="H15" s="4">
        <f>G15/G8</f>
        <v>0.3356999244576141</v>
      </c>
      <c r="I15">
        <v>5383</v>
      </c>
      <c r="J15" s="4">
        <f>I15/I8</f>
        <v>0.54516913105124565</v>
      </c>
      <c r="K15" s="2">
        <v>206.30586485000001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1138941.9306617491</v>
      </c>
      <c r="H18" s="4">
        <f>G18/G5</f>
        <v>0.11770136184340869</v>
      </c>
      <c r="I18">
        <v>37225</v>
      </c>
      <c r="J18" s="4">
        <f>I18/I5</f>
        <v>0.11635866915065204</v>
      </c>
      <c r="K18" s="2">
        <v>16289.491388041</v>
      </c>
    </row>
    <row r="19" spans="2:11">
      <c r="E19" s="6" t="s">
        <v>20</v>
      </c>
      <c r="F19" s="6"/>
      <c r="G19" s="2">
        <v>2917703.2958291932</v>
      </c>
      <c r="H19" s="4">
        <f>G19/G5</f>
        <v>0.30152340705778141</v>
      </c>
      <c r="I19">
        <v>104771</v>
      </c>
      <c r="J19" s="4">
        <f>I19/I5</f>
        <v>0.32749534252741347</v>
      </c>
      <c r="K19" s="2">
        <v>207229.67596045899</v>
      </c>
    </row>
    <row r="20" spans="2:11">
      <c r="E20" s="6" t="s">
        <v>21</v>
      </c>
      <c r="F20" s="6"/>
      <c r="G20" s="2">
        <v>5619894.72873074</v>
      </c>
      <c r="H20" s="4">
        <f>1-H18-H19</f>
        <v>0.58077523109880991</v>
      </c>
      <c r="I20">
        <v>177920</v>
      </c>
      <c r="J20" s="4">
        <f>1-J18-J19</f>
        <v>0.5561459883219344</v>
      </c>
      <c r="K20" s="2">
        <v>1099860.5722253129</v>
      </c>
    </row>
    <row r="21" spans="2:11">
      <c r="F21" t="s">
        <v>22</v>
      </c>
    </row>
    <row r="22" spans="2:11">
      <c r="F22" t="s">
        <v>23</v>
      </c>
      <c r="G22" s="2">
        <v>507496.15109155898</v>
      </c>
      <c r="H22" s="4">
        <f>G22/G20</f>
        <v>9.0303497767862562E-2</v>
      </c>
      <c r="I22">
        <v>27006</v>
      </c>
      <c r="J22" s="4">
        <f>I22/I20</f>
        <v>0.15178732014388488</v>
      </c>
      <c r="K22" s="2">
        <v>1893.833114325</v>
      </c>
    </row>
    <row r="23" spans="2:11">
      <c r="F23" t="s">
        <v>24</v>
      </c>
      <c r="G23" s="2">
        <f>G20-G22</f>
        <v>5112398.5776391812</v>
      </c>
      <c r="H23" s="4">
        <f>1-H22</f>
        <v>0.90969650223213749</v>
      </c>
      <c r="I23">
        <f>I20-I22</f>
        <v>150914</v>
      </c>
      <c r="J23" s="4">
        <f>1-J22</f>
        <v>0.84821267985611515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1705378.8434937589</v>
      </c>
      <c r="H26" s="4">
        <f>G26/G5</f>
        <v>0.1762384955144527</v>
      </c>
      <c r="I26">
        <v>55918</v>
      </c>
      <c r="J26" s="4">
        <f>I26/I5</f>
        <v>0.17478963227847311</v>
      </c>
      <c r="K26" s="2">
        <v>177556.12962920999</v>
      </c>
    </row>
    <row r="27" spans="2:11">
      <c r="E27" s="6" t="s">
        <v>27</v>
      </c>
      <c r="F27" s="6"/>
      <c r="G27" s="2">
        <v>7882139.4374827417</v>
      </c>
      <c r="H27" s="4">
        <f>G27/G5</f>
        <v>0.81456176215439058</v>
      </c>
      <c r="I27">
        <v>261176</v>
      </c>
      <c r="J27" s="4">
        <f>I27/I5</f>
        <v>0.81638930219182537</v>
      </c>
      <c r="K27" s="2">
        <v>1145823.6099446029</v>
      </c>
    </row>
    <row r="28" spans="2:11">
      <c r="E28" s="6" t="s">
        <v>28</v>
      </c>
      <c r="F28" s="6"/>
      <c r="G28" s="2">
        <v>61038.798423300999</v>
      </c>
      <c r="H28" s="4">
        <f>G28/G5</f>
        <v>6.3079157122027966E-3</v>
      </c>
      <c r="I28">
        <v>2267</v>
      </c>
      <c r="J28" s="4">
        <f>I28/I5</f>
        <v>7.0862351367233902E-3</v>
      </c>
      <c r="K28" s="2">
        <v>0</v>
      </c>
    </row>
    <row r="29" spans="2:11">
      <c r="E29" s="6" t="s">
        <v>29</v>
      </c>
      <c r="F29" s="6"/>
      <c r="G29" s="2">
        <v>27982.875821879999</v>
      </c>
      <c r="H29" s="4">
        <f>G29/G5</f>
        <v>2.8918266189537924E-3</v>
      </c>
      <c r="I29">
        <v>555</v>
      </c>
      <c r="J29" s="4">
        <f>I29/I5</f>
        <v>1.7348303929781567E-3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11656394.807145055</v>
      </c>
      <c r="H4" s="5"/>
      <c r="I4" s="1">
        <v>4477216</v>
      </c>
      <c r="J4" s="5"/>
      <c r="K4" s="3">
        <v>512624383.96750152</v>
      </c>
    </row>
    <row r="5" spans="1:11">
      <c r="E5" s="6" t="s">
        <v>7</v>
      </c>
      <c r="F5" s="6"/>
      <c r="G5" s="2">
        <v>9459665.4803547636</v>
      </c>
      <c r="H5" s="4">
        <f>G5/G4</f>
        <v>0.81154298879412046</v>
      </c>
      <c r="I5">
        <v>466221</v>
      </c>
      <c r="J5" s="4">
        <f>I5/I4</f>
        <v>0.10413189803663706</v>
      </c>
      <c r="K5" s="2">
        <v>9799909.1043947749</v>
      </c>
    </row>
    <row r="6" spans="1:11">
      <c r="F6" t="s">
        <v>8</v>
      </c>
    </row>
    <row r="7" spans="1:11">
      <c r="F7" t="s">
        <v>9</v>
      </c>
      <c r="G7" s="2">
        <v>9066171.7799515333</v>
      </c>
      <c r="H7" s="4">
        <f>G7/G5</f>
        <v>0.95840300048448723</v>
      </c>
      <c r="I7">
        <v>451600</v>
      </c>
      <c r="J7" s="4">
        <f>I7/I5</f>
        <v>0.96863933628043353</v>
      </c>
      <c r="K7" s="2">
        <v>9588808.5574472677</v>
      </c>
    </row>
    <row r="8" spans="1:11">
      <c r="F8" t="s">
        <v>10</v>
      </c>
      <c r="G8" s="2">
        <f>G5-G7</f>
        <v>393493.70040323026</v>
      </c>
      <c r="H8" s="4">
        <f>1-H7</f>
        <v>4.1596999515512767E-2</v>
      </c>
      <c r="I8">
        <f>I5-I7</f>
        <v>14621</v>
      </c>
      <c r="J8" s="4">
        <f>1-J7</f>
        <v>3.1360663719566473E-2</v>
      </c>
      <c r="K8" s="2">
        <f>K5-K7</f>
        <v>211100.54694750719</v>
      </c>
    </row>
    <row r="9" spans="1:11">
      <c r="E9" s="6" t="s">
        <v>11</v>
      </c>
      <c r="F9" s="6"/>
      <c r="G9" s="2">
        <v>1954840.7964918029</v>
      </c>
      <c r="H9" s="4">
        <f>1-H5-H10</f>
        <v>0.16770543798787069</v>
      </c>
      <c r="I9">
        <v>3990888</v>
      </c>
      <c r="J9" s="4">
        <f>1-J5-J10</f>
        <v>0.89137714150936653</v>
      </c>
      <c r="K9" s="2">
        <v>499343560.93638402</v>
      </c>
    </row>
    <row r="10" spans="1:11">
      <c r="E10" s="6" t="s">
        <v>12</v>
      </c>
      <c r="F10" s="6"/>
      <c r="G10" s="2">
        <v>241888.530298489</v>
      </c>
      <c r="H10" s="4">
        <f>G10/G4</f>
        <v>2.075157321800887E-2</v>
      </c>
      <c r="I10">
        <v>20107</v>
      </c>
      <c r="J10" s="4">
        <f>I10/I4</f>
        <v>4.4909604539964121E-3</v>
      </c>
      <c r="K10" s="2">
        <v>3480913.9267227729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1700224.5472038391</v>
      </c>
      <c r="H13" s="5">
        <f>G13/G5</f>
        <v>0.17973410906915874</v>
      </c>
      <c r="I13" s="1">
        <f>I14+I15</f>
        <v>54359</v>
      </c>
      <c r="J13" s="5">
        <f>I13/I5</f>
        <v>0.11659491957676724</v>
      </c>
      <c r="K13" s="3">
        <f>K14+K15</f>
        <v>1887213.4830663709</v>
      </c>
    </row>
    <row r="14" spans="1:11">
      <c r="E14" s="6" t="s">
        <v>15</v>
      </c>
      <c r="F14" s="6"/>
      <c r="G14" s="2">
        <v>1630789.276554239</v>
      </c>
      <c r="H14" s="4">
        <f>G14/G7</f>
        <v>0.17987628252979748</v>
      </c>
      <c r="I14">
        <v>50913</v>
      </c>
      <c r="J14" s="4">
        <f>I14/I7</f>
        <v>0.11273914968999114</v>
      </c>
      <c r="K14" s="2">
        <v>1887080.545103363</v>
      </c>
    </row>
    <row r="15" spans="1:11">
      <c r="E15" s="6" t="s">
        <v>16</v>
      </c>
      <c r="F15" s="6"/>
      <c r="G15" s="2">
        <v>69435.270649600003</v>
      </c>
      <c r="H15" s="4">
        <f>G15/G8</f>
        <v>0.17645840474306612</v>
      </c>
      <c r="I15">
        <v>3446</v>
      </c>
      <c r="J15" s="4">
        <f>I15/I8</f>
        <v>0.23568839340674372</v>
      </c>
      <c r="K15" s="2">
        <v>132.937963008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863641.89631022594</v>
      </c>
      <c r="H18" s="4">
        <f>G18/G5</f>
        <v>9.1297297785400869E-2</v>
      </c>
      <c r="I18">
        <v>29793</v>
      </c>
      <c r="J18" s="4">
        <f>I18/I5</f>
        <v>6.3903170384860403E-2</v>
      </c>
      <c r="K18" s="2">
        <v>1591835.7828820669</v>
      </c>
    </row>
    <row r="19" spans="2:11">
      <c r="E19" s="6" t="s">
        <v>20</v>
      </c>
      <c r="F19" s="6"/>
      <c r="G19" s="2">
        <v>2406768.3543276978</v>
      </c>
      <c r="H19" s="4">
        <f>G19/G5</f>
        <v>0.25442425626211862</v>
      </c>
      <c r="I19">
        <v>102693</v>
      </c>
      <c r="J19" s="4">
        <f>I19/I5</f>
        <v>0.22026678334952737</v>
      </c>
      <c r="K19" s="2">
        <v>2114799.8693861058</v>
      </c>
    </row>
    <row r="20" spans="2:11">
      <c r="E20" s="6" t="s">
        <v>21</v>
      </c>
      <c r="F20" s="6"/>
      <c r="G20" s="2">
        <v>6176761.7340364261</v>
      </c>
      <c r="H20" s="4">
        <f>1-H18-H19</f>
        <v>0.65427844595248053</v>
      </c>
      <c r="I20">
        <v>332782</v>
      </c>
      <c r="J20" s="4">
        <f>1-J18-J19</f>
        <v>0.7158300462656122</v>
      </c>
      <c r="K20" s="2">
        <v>5474751.7990313694</v>
      </c>
    </row>
    <row r="21" spans="2:11">
      <c r="F21" t="s">
        <v>22</v>
      </c>
    </row>
    <row r="22" spans="2:11">
      <c r="F22" t="s">
        <v>23</v>
      </c>
      <c r="G22" s="2">
        <v>865291.56413525494</v>
      </c>
      <c r="H22" s="4">
        <f>G22/G20</f>
        <v>0.14008822120613015</v>
      </c>
      <c r="I22">
        <v>94236</v>
      </c>
      <c r="J22" s="4">
        <f>I22/I20</f>
        <v>0.28317637372213639</v>
      </c>
      <c r="K22" s="2">
        <v>779863.42490587302</v>
      </c>
    </row>
    <row r="23" spans="2:11">
      <c r="F23" t="s">
        <v>24</v>
      </c>
      <c r="G23" s="2">
        <f>G20-G22</f>
        <v>5311470.1699011708</v>
      </c>
      <c r="H23" s="4">
        <f>1-H22</f>
        <v>0.85991177879386982</v>
      </c>
      <c r="I23">
        <f>I20-I22</f>
        <v>238546</v>
      </c>
      <c r="J23" s="4">
        <f>1-J22</f>
        <v>0.71682362627786356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1508528.714128234</v>
      </c>
      <c r="H26" s="4">
        <f>G26/G5</f>
        <v>0.15946956234985807</v>
      </c>
      <c r="I26">
        <v>59031</v>
      </c>
      <c r="J26" s="4">
        <f>I26/I5</f>
        <v>0.12661591820188281</v>
      </c>
      <c r="K26" s="2">
        <v>1005534.16149658</v>
      </c>
    </row>
    <row r="27" spans="2:11">
      <c r="E27" s="6" t="s">
        <v>27</v>
      </c>
      <c r="F27" s="6"/>
      <c r="G27" s="2">
        <v>7835234.1214799546</v>
      </c>
      <c r="H27" s="4">
        <f>G27/G5</f>
        <v>0.82827813919547943</v>
      </c>
      <c r="I27">
        <v>403955</v>
      </c>
      <c r="J27" s="4">
        <f>I27/I5</f>
        <v>0.86644531241621459</v>
      </c>
      <c r="K27" s="2">
        <v>8720065.4690652564</v>
      </c>
    </row>
    <row r="28" spans="2:11">
      <c r="E28" s="6" t="s">
        <v>28</v>
      </c>
      <c r="F28" s="6"/>
      <c r="G28" s="2">
        <v>59727.754848172</v>
      </c>
      <c r="H28" s="4">
        <f>G28/G5</f>
        <v>6.3139394275844992E-3</v>
      </c>
      <c r="I28">
        <v>1975</v>
      </c>
      <c r="J28" s="4">
        <f>I28/I5</f>
        <v>4.2361884170811701E-3</v>
      </c>
      <c r="K28" s="2">
        <v>73724.945315830002</v>
      </c>
    </row>
    <row r="29" spans="2:11">
      <c r="E29" s="6" t="s">
        <v>29</v>
      </c>
      <c r="F29" s="6"/>
      <c r="G29" s="2">
        <v>56174.889898403999</v>
      </c>
      <c r="H29" s="4">
        <f>G29/G5</f>
        <v>5.9383590270781208E-3</v>
      </c>
      <c r="I29">
        <v>1260</v>
      </c>
      <c r="J29" s="4">
        <f>I29/I5</f>
        <v>2.7025809648214046E-3</v>
      </c>
      <c r="K29" s="2">
        <v>584.52851710699997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workbookViewId="0">
      <selection activeCell="R5" sqref="R5"/>
    </sheetView>
  </sheetViews>
  <sheetFormatPr defaultRowHeight="30" customHeight="1"/>
  <cols>
    <col min="6" max="6" width="63.42578125" customWidth="1"/>
  </cols>
  <sheetData>
    <row r="1" spans="1:6" ht="59.25" customHeight="1">
      <c r="F1" s="17" t="s">
        <v>45</v>
      </c>
    </row>
    <row r="2" spans="1:6">
      <c r="A2" t="s">
        <v>30</v>
      </c>
    </row>
    <row r="3" spans="1:6">
      <c r="A3" t="s">
        <v>31</v>
      </c>
      <c r="B3">
        <f>'NEWT - UK'!$G$7</f>
        <v>9382529.1226419397</v>
      </c>
    </row>
    <row r="4" spans="1:6">
      <c r="A4" t="s">
        <v>32</v>
      </c>
      <c r="B4">
        <f>'NEWT - UK'!$G$8</f>
        <v>294010.83257974312</v>
      </c>
    </row>
    <row r="5" spans="1:6">
      <c r="A5" t="s">
        <v>33</v>
      </c>
      <c r="B5">
        <f>'NEWT - UK'!$G$9</f>
        <v>362927.688376693</v>
      </c>
    </row>
    <row r="6" spans="1:6">
      <c r="A6" t="s">
        <v>34</v>
      </c>
      <c r="B6">
        <f>'NEWT - UK'!$G$10</f>
        <v>139.078284741</v>
      </c>
    </row>
    <row r="15" spans="1:6">
      <c r="A15" t="s">
        <v>35</v>
      </c>
    </row>
    <row r="16" spans="1:6">
      <c r="A16" t="s">
        <v>31</v>
      </c>
      <c r="B16">
        <f>'NEWT - UK'!$I$7</f>
        <v>310042</v>
      </c>
    </row>
    <row r="17" spans="1:2">
      <c r="A17" t="s">
        <v>32</v>
      </c>
      <c r="B17">
        <f>'NEWT - UK'!$I$8</f>
        <v>9874</v>
      </c>
    </row>
    <row r="18" spans="1:2">
      <c r="A18" t="s">
        <v>33</v>
      </c>
      <c r="B18">
        <f>'NEWT - UK'!$I$9</f>
        <v>673273</v>
      </c>
    </row>
    <row r="19" spans="1:2">
      <c r="A19" t="s">
        <v>34</v>
      </c>
      <c r="B19">
        <f>'NEWT - UK'!$I$10</f>
        <v>25</v>
      </c>
    </row>
    <row r="27" spans="1:2">
      <c r="A27" t="s">
        <v>18</v>
      </c>
    </row>
    <row r="28" spans="1:2">
      <c r="A28" t="s">
        <v>36</v>
      </c>
      <c r="B28">
        <f>'NEWT - UK'!$G$18</f>
        <v>1138941.9306617491</v>
      </c>
    </row>
    <row r="29" spans="1:2">
      <c r="A29" t="s">
        <v>37</v>
      </c>
      <c r="B29">
        <f>'NEWT - UK'!$G$19</f>
        <v>2917703.2958291932</v>
      </c>
    </row>
    <row r="30" spans="1:2">
      <c r="A30" t="s">
        <v>38</v>
      </c>
      <c r="B30">
        <f>'NEWT - UK'!$G$22</f>
        <v>507496.15109155898</v>
      </c>
    </row>
    <row r="31" spans="1:2">
      <c r="A31" t="s">
        <v>39</v>
      </c>
      <c r="B31">
        <f>'NEWT - UK'!$G$23</f>
        <v>5112398.5776391812</v>
      </c>
    </row>
    <row r="40" spans="1:2">
      <c r="A40" t="s">
        <v>40</v>
      </c>
    </row>
    <row r="41" spans="1:2">
      <c r="A41" t="s">
        <v>41</v>
      </c>
      <c r="B41">
        <f>'NEWT - UK'!$G$26</f>
        <v>1705378.8434937589</v>
      </c>
    </row>
    <row r="42" spans="1:2">
      <c r="A42" t="s">
        <v>42</v>
      </c>
      <c r="B42">
        <f>'NEWT - UK'!$G$27</f>
        <v>7882139.4374827417</v>
      </c>
    </row>
    <row r="43" spans="1:2">
      <c r="A43" t="s">
        <v>43</v>
      </c>
      <c r="B43">
        <f>'NEWT - UK'!$G$28</f>
        <v>61038.798423300999</v>
      </c>
    </row>
    <row r="44" spans="1:2">
      <c r="A44" t="s">
        <v>44</v>
      </c>
      <c r="B44">
        <f>'NEWT - UK'!$G$29</f>
        <v>27982.875821879999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2023-05-18T14:59:18Z</dcterms:created>
  <dcterms:modified xsi:type="dcterms:W3CDTF">2023-05-18T14:59:18Z</dcterms:modified>
</cp:coreProperties>
</file>