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udovic.Cathan.ICMA\OneDrive - ICMA\Desktop\"/>
    </mc:Choice>
  </mc:AlternateContent>
  <xr:revisionPtr revIDLastSave="0" documentId="8_{BF89479F-CFD9-48B4-9C26-E4BFD3D88C6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NEWT - UK" sheetId="2" r:id="rId1"/>
    <sheet name="Outstanding - UK" sheetId="5" r:id="rId2"/>
    <sheet name="Images - UK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3" i="3" l="1"/>
  <c r="B42" i="3"/>
  <c r="B41" i="3"/>
  <c r="B40" i="3"/>
  <c r="B30" i="3"/>
  <c r="B29" i="3"/>
  <c r="B28" i="3"/>
  <c r="B27" i="3"/>
  <c r="B18" i="3"/>
  <c r="B17" i="3"/>
  <c r="B16" i="3"/>
  <c r="B15" i="3"/>
  <c r="B5" i="3"/>
  <c r="B4" i="3"/>
  <c r="B3" i="3"/>
  <c r="B2" i="3"/>
  <c r="J29" i="5"/>
  <c r="H29" i="5"/>
  <c r="J28" i="5"/>
  <c r="H28" i="5"/>
  <c r="J27" i="5"/>
  <c r="H27" i="5"/>
  <c r="J26" i="5"/>
  <c r="H26" i="5"/>
  <c r="I23" i="5"/>
  <c r="H23" i="5"/>
  <c r="G23" i="5"/>
  <c r="J22" i="5"/>
  <c r="J23" i="5" s="1"/>
  <c r="H22" i="5"/>
  <c r="H20" i="5"/>
  <c r="J19" i="5"/>
  <c r="H19" i="5"/>
  <c r="J18" i="5"/>
  <c r="J20" i="5" s="1"/>
  <c r="H18" i="5"/>
  <c r="H15" i="5"/>
  <c r="J14" i="5"/>
  <c r="H14" i="5"/>
  <c r="K13" i="5"/>
  <c r="I13" i="5"/>
  <c r="J13" i="5" s="1"/>
  <c r="G13" i="5"/>
  <c r="H13" i="5" s="1"/>
  <c r="J10" i="5"/>
  <c r="H10" i="5"/>
  <c r="H9" i="5"/>
  <c r="K8" i="5"/>
  <c r="J8" i="5"/>
  <c r="I8" i="5"/>
  <c r="J15" i="5" s="1"/>
  <c r="H8" i="5"/>
  <c r="G8" i="5"/>
  <c r="J7" i="5"/>
  <c r="H7" i="5"/>
  <c r="J5" i="5"/>
  <c r="J9" i="5" s="1"/>
  <c r="H5" i="5"/>
  <c r="J29" i="2"/>
  <c r="H29" i="2"/>
  <c r="J28" i="2"/>
  <c r="H28" i="2"/>
  <c r="J27" i="2"/>
  <c r="H27" i="2"/>
  <c r="J26" i="2"/>
  <c r="H26" i="2"/>
  <c r="J23" i="2"/>
  <c r="I23" i="2"/>
  <c r="G23" i="2"/>
  <c r="J22" i="2"/>
  <c r="H22" i="2"/>
  <c r="H23" i="2" s="1"/>
  <c r="J19" i="2"/>
  <c r="H19" i="2"/>
  <c r="H20" i="2" s="1"/>
  <c r="J18" i="2"/>
  <c r="J20" i="2" s="1"/>
  <c r="H18" i="2"/>
  <c r="J15" i="2"/>
  <c r="H15" i="2"/>
  <c r="J14" i="2"/>
  <c r="H14" i="2"/>
  <c r="K13" i="2"/>
  <c r="I13" i="2"/>
  <c r="J13" i="2" s="1"/>
  <c r="G13" i="2"/>
  <c r="H13" i="2" s="1"/>
  <c r="J10" i="2"/>
  <c r="H10" i="2"/>
  <c r="K8" i="2"/>
  <c r="I8" i="2"/>
  <c r="G8" i="2"/>
  <c r="J7" i="2"/>
  <c r="J8" i="2" s="1"/>
  <c r="H7" i="2"/>
  <c r="H8" i="2" s="1"/>
  <c r="J5" i="2"/>
  <c r="J9" i="2" s="1"/>
  <c r="H5" i="2"/>
  <c r="H9" i="2" s="1"/>
</calcChain>
</file>

<file path=xl/sharedStrings.xml><?xml version="1.0" encoding="utf-8"?>
<sst xmlns="http://schemas.openxmlformats.org/spreadsheetml/2006/main" count="82" uniqueCount="45">
  <si>
    <r>
      <rPr>
        <b/>
        <sz val="20"/>
        <rFont val="Calibri"/>
      </rPr>
      <t xml:space="preserve">SFTR Public Data
</t>
    </r>
    <r>
      <rPr>
        <b/>
        <sz val="9"/>
        <color rgb="FF000000"/>
        <rFont val="Calibri"/>
      </rPr>
      <t>for week ending 20 September 2024</t>
    </r>
  </si>
  <si>
    <t>Cash Value (Eur mn)</t>
  </si>
  <si>
    <t>Percentage</t>
  </si>
  <si>
    <t>Number Of Transactions</t>
  </si>
  <si>
    <t>Collateral Market Value (Eur mn)*</t>
  </si>
  <si>
    <t>ALL SFTS</t>
  </si>
  <si>
    <t>Total SFT</t>
  </si>
  <si>
    <t>Total Repos</t>
  </si>
  <si>
    <t>Of which</t>
  </si>
  <si>
    <t>Total repurchase transactions (REPO)</t>
  </si>
  <si>
    <t>Total buy/sell-backs (SBSC)</t>
  </si>
  <si>
    <t>Total securities/commodities lending/ borrowing (SLEB)</t>
  </si>
  <si>
    <t>Total margin lending (MGLD)</t>
  </si>
  <si>
    <t>REPOS</t>
  </si>
  <si>
    <t>Cleared Repos</t>
  </si>
  <si>
    <t>Repurchase transactions (REPO)</t>
  </si>
  <si>
    <t>Buy/sell-backs (SBSC)</t>
  </si>
  <si>
    <t>*Percentages of the total in each type of repo</t>
  </si>
  <si>
    <t>Execution Venue</t>
  </si>
  <si>
    <t>GB-based Trading Venues</t>
  </si>
  <si>
    <t>Non GB-based Trading Venues</t>
  </si>
  <si>
    <t>OTC</t>
  </si>
  <si>
    <t>of which</t>
  </si>
  <si>
    <t>OTC registered post trade on a Trading Venue (MIC = XOFF)</t>
  </si>
  <si>
    <t>Pure OTC (MIC = XXXX)</t>
  </si>
  <si>
    <t>Counterparties</t>
  </si>
  <si>
    <t>GB-GB counterparties</t>
  </si>
  <si>
    <t>GB-nonGB counterparties</t>
  </si>
  <si>
    <t>NonGB - GB counterparties</t>
  </si>
  <si>
    <t>NonGB-nonGB counterparties</t>
  </si>
  <si>
    <t>New Reported Loan Values</t>
  </si>
  <si>
    <t>Repo</t>
  </si>
  <si>
    <t>SBSC</t>
  </si>
  <si>
    <t>SLEB</t>
  </si>
  <si>
    <t>MGLD</t>
  </si>
  <si>
    <t>New Reported Transaction Numbers</t>
  </si>
  <si>
    <t>GB MIC</t>
  </si>
  <si>
    <t>nGB MIC</t>
  </si>
  <si>
    <t>XOFF</t>
  </si>
  <si>
    <t>XXXX</t>
  </si>
  <si>
    <t>Location of Counterparties</t>
  </si>
  <si>
    <t>GB-GB</t>
  </si>
  <si>
    <t>GB-nGB</t>
  </si>
  <si>
    <t>nGB-GB</t>
  </si>
  <si>
    <t>nGB-nGB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</si>
</sst>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\ ###\ ###\ ###\ ###\ ##0.00"/>
    <numFmt numFmtId="165" formatCode="#0.0%"/>
  </numFmts>
  <fonts count="5" x14ac:knownFonts="1">
    <font>
      <sz val="11"/>
      <name val="Calibri"/>
    </font>
    <font>
      <b/>
      <sz val="11"/>
      <name val="Calibri"/>
    </font>
    <font>
      <sz val="11"/>
      <color rgb="FFFFFFFF"/>
      <name val="Calibri"/>
    </font>
    <font>
      <b/>
      <sz val="20"/>
      <name val="Calibri"/>
    </font>
    <font>
      <b/>
      <sz val="9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CE6F1"/>
      </patternFill>
    </fill>
    <fill>
      <patternFill patternType="solid">
        <fgColor rgb="FF36609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/>
    <xf numFmtId="164" fontId="0" fillId="0" borderId="0" xfId="0" applyNumberFormat="1"/>
    <xf numFmtId="164" fontId="1" fillId="2" borderId="0" xfId="0" applyNumberFormat="1" applyFont="1" applyFill="1"/>
    <xf numFmtId="165" fontId="0" fillId="0" borderId="0" xfId="0" applyNumberFormat="1"/>
    <xf numFmtId="165" fontId="1" fillId="2" borderId="0" xfId="0" applyNumberFormat="1" applyFont="1" applyFill="1"/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0" xfId="0" applyNumberFormat="1"/>
    <xf numFmtId="165" fontId="0" fillId="0" borderId="0" xfId="0" applyNumberFormat="1"/>
    <xf numFmtId="0" fontId="2" fillId="3" borderId="0" xfId="0" applyFont="1" applyFill="1"/>
    <xf numFmtId="164" fontId="2" fillId="3" borderId="0" xfId="0" applyNumberFormat="1" applyFont="1" applyFill="1"/>
    <xf numFmtId="165" fontId="2" fillId="3" borderId="0" xfId="0" applyNumberFormat="1" applyFont="1" applyFill="1"/>
    <xf numFmtId="0" fontId="1" fillId="2" borderId="0" xfId="0" applyFont="1" applyFill="1"/>
    <xf numFmtId="164" fontId="1" fillId="2" borderId="0" xfId="0" applyNumberFormat="1" applyFont="1" applyFill="1"/>
    <xf numFmtId="165" fontId="1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Loan Values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UK'!$A$2:$A$5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UK'!$B$2:$B$5</c:f>
              <c:numCache>
                <c:formatCode>General</c:formatCode>
                <c:ptCount val="4"/>
                <c:pt idx="0">
                  <c:v>12054392.710888535</c:v>
                </c:pt>
                <c:pt idx="1">
                  <c:v>246821.42969343998</c:v>
                </c:pt>
                <c:pt idx="2">
                  <c:v>481643.89306330599</c:v>
                </c:pt>
                <c:pt idx="3">
                  <c:v>1114.038834791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AA2D-4C46-B095-5EB21B5F59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Transaction Numbers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UK'!$A$15:$A$18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UK'!$B$15:$B$18</c:f>
              <c:numCache>
                <c:formatCode>General</c:formatCode>
                <c:ptCount val="4"/>
                <c:pt idx="0">
                  <c:v>349502</c:v>
                </c:pt>
                <c:pt idx="1">
                  <c:v>6227</c:v>
                </c:pt>
                <c:pt idx="2">
                  <c:v>801924</c:v>
                </c:pt>
                <c:pt idx="3">
                  <c:v>31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0AC3-4856-8B86-D85BA012E9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Execution Venue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UK'!$A$27:$A$30</c:f>
              <c:strCache>
                <c:ptCount val="4"/>
                <c:pt idx="0">
                  <c:v>GB MIC</c:v>
                </c:pt>
                <c:pt idx="1">
                  <c:v>nGB MIC</c:v>
                </c:pt>
                <c:pt idx="2">
                  <c:v>XOFF</c:v>
                </c:pt>
                <c:pt idx="3">
                  <c:v>XXXX</c:v>
                </c:pt>
              </c:strCache>
            </c:strRef>
          </c:cat>
          <c:val>
            <c:numRef>
              <c:f>'Images - UK'!$B$27:$B$30</c:f>
              <c:numCache>
                <c:formatCode>General</c:formatCode>
                <c:ptCount val="4"/>
                <c:pt idx="0">
                  <c:v>1451051.380749634</c:v>
                </c:pt>
                <c:pt idx="1">
                  <c:v>3918241.276688857</c:v>
                </c:pt>
                <c:pt idx="2">
                  <c:v>109550.109527871</c:v>
                </c:pt>
                <c:pt idx="3">
                  <c:v>6822371.3736156123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61CC-4672-9CE2-EE27898424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Location of Counterparties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UK'!$A$40:$A$43</c:f>
              <c:strCache>
                <c:ptCount val="4"/>
                <c:pt idx="0">
                  <c:v>GB-GB</c:v>
                </c:pt>
                <c:pt idx="1">
                  <c:v>GB-nGB</c:v>
                </c:pt>
                <c:pt idx="2">
                  <c:v>nGB-GB</c:v>
                </c:pt>
                <c:pt idx="3">
                  <c:v>nGB-nGB</c:v>
                </c:pt>
              </c:strCache>
            </c:strRef>
          </c:cat>
          <c:val>
            <c:numRef>
              <c:f>'Images - UK'!$B$40:$B$43</c:f>
              <c:numCache>
                <c:formatCode>General</c:formatCode>
                <c:ptCount val="4"/>
                <c:pt idx="0">
                  <c:v>2098378.9154481729</c:v>
                </c:pt>
                <c:pt idx="1">
                  <c:v>10200030.008144569</c:v>
                </c:pt>
                <c:pt idx="2">
                  <c:v>13.681967008999999</c:v>
                </c:pt>
                <c:pt idx="3">
                  <c:v>2791.5350222249999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806D-4833-8B63-244220510B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1</xdr:row>
      <xdr:rowOff>47625</xdr:rowOff>
    </xdr:from>
    <xdr:to>
      <xdr:col>13</xdr:col>
      <xdr:colOff>323850</xdr:colOff>
      <xdr:row>11</xdr:row>
      <xdr:rowOff>47625</xdr:rowOff>
    </xdr:to>
    <xdr:graphicFrame macro="">
      <xdr:nvGraphicFramePr>
        <xdr:cNvPr id="2" name="New Reported Loan Values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95250</xdr:colOff>
      <xdr:row>14</xdr:row>
      <xdr:rowOff>47625</xdr:rowOff>
    </xdr:from>
    <xdr:to>
      <xdr:col>13</xdr:col>
      <xdr:colOff>323850</xdr:colOff>
      <xdr:row>24</xdr:row>
      <xdr:rowOff>47625</xdr:rowOff>
    </xdr:to>
    <xdr:graphicFrame macro="">
      <xdr:nvGraphicFramePr>
        <xdr:cNvPr id="3" name="New Reported Transaction Numbers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95250</xdr:colOff>
      <xdr:row>26</xdr:row>
      <xdr:rowOff>47625</xdr:rowOff>
    </xdr:from>
    <xdr:to>
      <xdr:col>13</xdr:col>
      <xdr:colOff>323850</xdr:colOff>
      <xdr:row>36</xdr:row>
      <xdr:rowOff>47625</xdr:rowOff>
    </xdr:to>
    <xdr:graphicFrame macro="">
      <xdr:nvGraphicFramePr>
        <xdr:cNvPr id="4" name="Execution Venue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95250</xdr:colOff>
      <xdr:row>39</xdr:row>
      <xdr:rowOff>47625</xdr:rowOff>
    </xdr:from>
    <xdr:to>
      <xdr:col>13</xdr:col>
      <xdr:colOff>323850</xdr:colOff>
      <xdr:row>49</xdr:row>
      <xdr:rowOff>47625</xdr:rowOff>
    </xdr:to>
    <xdr:graphicFrame macro="">
      <xdr:nvGraphicFramePr>
        <xdr:cNvPr id="5" name="Location of Counterparties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"/>
  <sheetViews>
    <sheetView tabSelected="1" workbookViewId="0">
      <selection sqref="A1:E1"/>
    </sheetView>
  </sheetViews>
  <sheetFormatPr defaultRowHeight="14.4" x14ac:dyDescent="0.3"/>
  <cols>
    <col min="2" max="2" width="9.109375" customWidth="1"/>
    <col min="3" max="5" width="2" customWidth="1"/>
    <col min="6" max="6" width="53.44140625" customWidth="1"/>
    <col min="7" max="7" width="19.44140625" style="2" customWidth="1"/>
    <col min="8" max="8" width="11.44140625" style="4" customWidth="1"/>
    <col min="9" max="9" width="23.21875" customWidth="1"/>
    <col min="10" max="10" width="11.44140625" style="4" customWidth="1"/>
    <col min="11" max="11" width="32" style="2" customWidth="1"/>
  </cols>
  <sheetData>
    <row r="1" spans="1:11" ht="79.95" customHeight="1" x14ac:dyDescent="0.3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3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3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3">
      <c r="B4" s="1"/>
      <c r="C4" s="1"/>
      <c r="D4" s="13" t="s">
        <v>6</v>
      </c>
      <c r="E4" s="13"/>
      <c r="F4" s="13"/>
      <c r="G4" s="3">
        <v>12783972.072480071</v>
      </c>
      <c r="H4" s="5"/>
      <c r="I4" s="1">
        <v>1157684</v>
      </c>
      <c r="J4" s="5"/>
      <c r="K4" s="3">
        <v>2033465.8998014859</v>
      </c>
    </row>
    <row r="5" spans="1:11" x14ac:dyDescent="0.3">
      <c r="E5" s="6" t="s">
        <v>7</v>
      </c>
      <c r="F5" s="6"/>
      <c r="G5" s="2">
        <v>12301214.140581975</v>
      </c>
      <c r="H5" s="4">
        <f>G5/G4</f>
        <v>0.96223725074170607</v>
      </c>
      <c r="I5">
        <v>355729</v>
      </c>
      <c r="J5" s="4">
        <f>I5/I4</f>
        <v>0.30727642430922431</v>
      </c>
      <c r="K5" s="2">
        <v>1773102.461116683</v>
      </c>
    </row>
    <row r="6" spans="1:11" x14ac:dyDescent="0.3">
      <c r="F6" t="s">
        <v>8</v>
      </c>
    </row>
    <row r="7" spans="1:11" x14ac:dyDescent="0.3">
      <c r="F7" t="s">
        <v>9</v>
      </c>
      <c r="G7" s="2">
        <v>12054392.710888535</v>
      </c>
      <c r="H7" s="4">
        <f>G7/G5</f>
        <v>0.97993519770709703</v>
      </c>
      <c r="I7">
        <v>349502</v>
      </c>
      <c r="J7" s="4">
        <f>I7/I5</f>
        <v>0.98249510160824671</v>
      </c>
      <c r="K7" s="2">
        <v>1732617.4410103541</v>
      </c>
    </row>
    <row r="8" spans="1:11" x14ac:dyDescent="0.3">
      <c r="F8" t="s">
        <v>10</v>
      </c>
      <c r="G8" s="2">
        <f>G5-G7</f>
        <v>246821.42969343998</v>
      </c>
      <c r="H8" s="4">
        <f>1-H7</f>
        <v>2.0064802292902972E-2</v>
      </c>
      <c r="I8">
        <f>I5-I7</f>
        <v>6227</v>
      </c>
      <c r="J8" s="4">
        <f>1-J7</f>
        <v>1.7504898391753287E-2</v>
      </c>
      <c r="K8" s="2">
        <f>K5-K7</f>
        <v>40485.020106328884</v>
      </c>
    </row>
    <row r="9" spans="1:11" x14ac:dyDescent="0.3">
      <c r="E9" s="6" t="s">
        <v>11</v>
      </c>
      <c r="F9" s="6"/>
      <c r="G9" s="2">
        <v>481643.89306330599</v>
      </c>
      <c r="H9" s="4">
        <f>1-H5-H10</f>
        <v>3.767560585493894E-2</v>
      </c>
      <c r="I9">
        <v>801924</v>
      </c>
      <c r="J9" s="4">
        <f>1-J5-J10</f>
        <v>0.69269679808997964</v>
      </c>
      <c r="K9" s="2">
        <v>258892.97671339099</v>
      </c>
    </row>
    <row r="10" spans="1:11" x14ac:dyDescent="0.3">
      <c r="E10" s="6" t="s">
        <v>12</v>
      </c>
      <c r="F10" s="6"/>
      <c r="G10" s="2">
        <v>1114.038834791</v>
      </c>
      <c r="H10" s="4">
        <f>G10/G4</f>
        <v>8.7143403354985441E-5</v>
      </c>
      <c r="I10">
        <v>31</v>
      </c>
      <c r="J10" s="4">
        <f>I10/I4</f>
        <v>2.6777600796072158E-5</v>
      </c>
      <c r="K10" s="2">
        <v>1470.4619714119999</v>
      </c>
    </row>
    <row r="12" spans="1:11" x14ac:dyDescent="0.3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3">
      <c r="B13" s="1"/>
      <c r="C13" s="1"/>
      <c r="D13" s="13" t="s">
        <v>14</v>
      </c>
      <c r="E13" s="13"/>
      <c r="F13" s="13"/>
      <c r="G13" s="3">
        <f>G14+G15</f>
        <v>3156698.926344614</v>
      </c>
      <c r="H13" s="5">
        <f>G13/G5</f>
        <v>0.25661685832543918</v>
      </c>
      <c r="I13" s="1">
        <f>I14+I15</f>
        <v>99523</v>
      </c>
      <c r="J13" s="5">
        <f>I13/I5</f>
        <v>0.27977196124015752</v>
      </c>
      <c r="K13" s="3">
        <f>K14+K15</f>
        <v>32614.206097497001</v>
      </c>
    </row>
    <row r="14" spans="1:11" x14ac:dyDescent="0.3">
      <c r="E14" s="6" t="s">
        <v>15</v>
      </c>
      <c r="F14" s="6"/>
      <c r="G14" s="2">
        <v>3147967.224796664</v>
      </c>
      <c r="H14" s="4">
        <f>G14/G7</f>
        <v>0.26114689477082964</v>
      </c>
      <c r="I14">
        <v>99166</v>
      </c>
      <c r="J14" s="4">
        <f>I14/I7</f>
        <v>0.2837351431465342</v>
      </c>
      <c r="K14" s="2">
        <v>32614.206097497001</v>
      </c>
    </row>
    <row r="15" spans="1:11" x14ac:dyDescent="0.3">
      <c r="E15" s="6" t="s">
        <v>16</v>
      </c>
      <c r="F15" s="6"/>
      <c r="G15" s="2">
        <v>8731.7015479500005</v>
      </c>
      <c r="H15" s="4">
        <f>G15/G8</f>
        <v>3.537659415876105E-2</v>
      </c>
      <c r="I15">
        <v>357</v>
      </c>
      <c r="J15" s="4">
        <f>I15/I8</f>
        <v>5.7330977999036456E-2</v>
      </c>
      <c r="K15" s="2">
        <v>0</v>
      </c>
    </row>
    <row r="16" spans="1:11" x14ac:dyDescent="0.3">
      <c r="E16" s="6" t="s">
        <v>17</v>
      </c>
      <c r="F16" s="6"/>
      <c r="G16" s="8"/>
      <c r="H16" s="9"/>
      <c r="I16" s="6"/>
      <c r="J16" s="9"/>
      <c r="K16" s="8"/>
    </row>
    <row r="17" spans="2:11" x14ac:dyDescent="0.3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3">
      <c r="E18" s="6" t="s">
        <v>19</v>
      </c>
      <c r="F18" s="6"/>
      <c r="G18" s="2">
        <v>1451051.380749634</v>
      </c>
      <c r="H18" s="4">
        <f>G18/G5</f>
        <v>0.11796001306591222</v>
      </c>
      <c r="I18">
        <v>44993</v>
      </c>
      <c r="J18" s="4">
        <f>I18/I5</f>
        <v>0.12648111343185403</v>
      </c>
      <c r="K18" s="2">
        <v>14063.230329005</v>
      </c>
    </row>
    <row r="19" spans="2:11" x14ac:dyDescent="0.3">
      <c r="E19" s="6" t="s">
        <v>20</v>
      </c>
      <c r="F19" s="6"/>
      <c r="G19" s="2">
        <v>3918241.276688857</v>
      </c>
      <c r="H19" s="4">
        <f>G19/G5</f>
        <v>0.3185247595814541</v>
      </c>
      <c r="I19">
        <v>114217</v>
      </c>
      <c r="J19" s="4">
        <f>I19/I5</f>
        <v>0.32107868630333763</v>
      </c>
      <c r="K19" s="2">
        <v>1515882.690898617</v>
      </c>
    </row>
    <row r="20" spans="2:11" x14ac:dyDescent="0.3">
      <c r="E20" s="6" t="s">
        <v>21</v>
      </c>
      <c r="F20" s="6"/>
      <c r="G20" s="2">
        <v>6931921.4831434833</v>
      </c>
      <c r="H20" s="4">
        <f>1-H18-H19</f>
        <v>0.56351522735263371</v>
      </c>
      <c r="I20">
        <v>196519</v>
      </c>
      <c r="J20" s="4">
        <f>1-J18-J19</f>
        <v>0.55244020026480833</v>
      </c>
      <c r="K20" s="2">
        <v>243156.53988906101</v>
      </c>
    </row>
    <row r="21" spans="2:11" x14ac:dyDescent="0.3">
      <c r="F21" t="s">
        <v>22</v>
      </c>
    </row>
    <row r="22" spans="2:11" x14ac:dyDescent="0.3">
      <c r="F22" t="s">
        <v>23</v>
      </c>
      <c r="G22" s="2">
        <v>109550.109527871</v>
      </c>
      <c r="H22" s="4">
        <f>G22/G20</f>
        <v>1.580371471232999E-2</v>
      </c>
      <c r="I22">
        <v>5128</v>
      </c>
      <c r="J22" s="4">
        <f>I22/I20</f>
        <v>2.6094169011647728E-2</v>
      </c>
      <c r="K22" s="2">
        <v>6008.923725265</v>
      </c>
    </row>
    <row r="23" spans="2:11" x14ac:dyDescent="0.3">
      <c r="F23" t="s">
        <v>24</v>
      </c>
      <c r="G23" s="2">
        <f>G20-G22</f>
        <v>6822371.3736156123</v>
      </c>
      <c r="H23" s="4">
        <f>1-H22</f>
        <v>0.98419628528767</v>
      </c>
      <c r="I23">
        <f>I20-I22</f>
        <v>191391</v>
      </c>
      <c r="J23" s="4">
        <f>1-J22</f>
        <v>0.97390583098835226</v>
      </c>
    </row>
    <row r="25" spans="2:11" x14ac:dyDescent="0.3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3">
      <c r="E26" s="6" t="s">
        <v>26</v>
      </c>
      <c r="F26" s="6"/>
      <c r="G26" s="2">
        <v>2098378.9154481729</v>
      </c>
      <c r="H26" s="4">
        <f>G26/G5</f>
        <v>0.17058307346472207</v>
      </c>
      <c r="I26">
        <v>64002</v>
      </c>
      <c r="J26" s="4">
        <f>I26/I5</f>
        <v>0.17991785881949462</v>
      </c>
      <c r="K26" s="2">
        <v>1515628.0242859549</v>
      </c>
    </row>
    <row r="27" spans="2:11" x14ac:dyDescent="0.3">
      <c r="E27" s="6" t="s">
        <v>27</v>
      </c>
      <c r="F27" s="6"/>
      <c r="G27" s="2">
        <v>10200030.008144569</v>
      </c>
      <c r="H27" s="4">
        <f>G27/G5</f>
        <v>0.82918888262374413</v>
      </c>
      <c r="I27">
        <v>291578</v>
      </c>
      <c r="J27" s="4">
        <f>I27/I5</f>
        <v>0.81966328300475921</v>
      </c>
      <c r="K27" s="2">
        <v>257474.43683072799</v>
      </c>
    </row>
    <row r="28" spans="2:11" x14ac:dyDescent="0.3">
      <c r="E28" s="6" t="s">
        <v>28</v>
      </c>
      <c r="F28" s="6"/>
      <c r="G28" s="2">
        <v>13.681967008999999</v>
      </c>
      <c r="H28" s="4">
        <f>G28/G5</f>
        <v>1.1122452509677798E-6</v>
      </c>
      <c r="I28">
        <v>1</v>
      </c>
      <c r="J28" s="4">
        <f>I28/I5</f>
        <v>2.8111286962828446E-6</v>
      </c>
      <c r="K28" s="2">
        <v>0</v>
      </c>
    </row>
    <row r="29" spans="2:11" x14ac:dyDescent="0.3">
      <c r="E29" s="6" t="s">
        <v>29</v>
      </c>
      <c r="F29" s="6"/>
      <c r="G29" s="2">
        <v>2791.5350222249999</v>
      </c>
      <c r="H29" s="4">
        <f>G29/G5</f>
        <v>2.2693166628289682E-4</v>
      </c>
      <c r="I29">
        <v>148</v>
      </c>
      <c r="J29" s="4">
        <f>I29/I5</f>
        <v>4.1604704704986098E-4</v>
      </c>
      <c r="K29" s="2">
        <v>0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9"/>
  <sheetViews>
    <sheetView workbookViewId="0"/>
  </sheetViews>
  <sheetFormatPr defaultRowHeight="14.4" x14ac:dyDescent="0.3"/>
  <cols>
    <col min="2" max="2" width="9.109375" customWidth="1"/>
    <col min="3" max="5" width="2" customWidth="1"/>
    <col min="6" max="6" width="53.44140625" customWidth="1"/>
    <col min="7" max="7" width="19.44140625" style="2" customWidth="1"/>
    <col min="8" max="8" width="11.44140625" style="4" customWidth="1"/>
    <col min="9" max="9" width="23.21875" customWidth="1"/>
    <col min="10" max="10" width="11.44140625" style="4" customWidth="1"/>
    <col min="11" max="11" width="32" style="2" customWidth="1"/>
  </cols>
  <sheetData>
    <row r="1" spans="1:11" ht="79.95" customHeight="1" x14ac:dyDescent="0.3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3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3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3">
      <c r="B4" s="1"/>
      <c r="C4" s="1"/>
      <c r="D4" s="13" t="s">
        <v>6</v>
      </c>
      <c r="E4" s="13"/>
      <c r="F4" s="13"/>
      <c r="G4" s="3">
        <v>12757492.833810264</v>
      </c>
      <c r="H4" s="5"/>
      <c r="I4" s="1">
        <v>3903084</v>
      </c>
      <c r="J4" s="5"/>
      <c r="K4" s="3">
        <v>183871272.87745953</v>
      </c>
    </row>
    <row r="5" spans="1:11" x14ac:dyDescent="0.3">
      <c r="E5" s="6" t="s">
        <v>7</v>
      </c>
      <c r="F5" s="6"/>
      <c r="G5" s="2">
        <v>10834355.017010497</v>
      </c>
      <c r="H5" s="4">
        <f>G5/G4</f>
        <v>0.84925425067039706</v>
      </c>
      <c r="I5">
        <v>448995</v>
      </c>
      <c r="J5" s="4">
        <f>I5/I4</f>
        <v>0.11503595618234197</v>
      </c>
      <c r="K5" s="2">
        <v>23477014.710462485</v>
      </c>
    </row>
    <row r="6" spans="1:11" x14ac:dyDescent="0.3">
      <c r="F6" t="s">
        <v>8</v>
      </c>
    </row>
    <row r="7" spans="1:11" x14ac:dyDescent="0.3">
      <c r="F7" t="s">
        <v>9</v>
      </c>
      <c r="G7" s="2">
        <v>10451091.997270549</v>
      </c>
      <c r="H7" s="4">
        <f>G7/G5</f>
        <v>0.96462521127116418</v>
      </c>
      <c r="I7">
        <v>438213</v>
      </c>
      <c r="J7" s="4">
        <f>I7/I5</f>
        <v>0.97598636955868101</v>
      </c>
      <c r="K7" s="2">
        <v>23207296.950899418</v>
      </c>
    </row>
    <row r="8" spans="1:11" x14ac:dyDescent="0.3">
      <c r="F8" t="s">
        <v>10</v>
      </c>
      <c r="G8" s="2">
        <f>G5-G7</f>
        <v>383263.01973994821</v>
      </c>
      <c r="H8" s="4">
        <f>1-H7</f>
        <v>3.5374788728835815E-2</v>
      </c>
      <c r="I8">
        <f>I5-I7</f>
        <v>10782</v>
      </c>
      <c r="J8" s="4">
        <f>1-J7</f>
        <v>2.4013630441318989E-2</v>
      </c>
      <c r="K8" s="2">
        <f>K5-K7</f>
        <v>269717.75956306607</v>
      </c>
    </row>
    <row r="9" spans="1:11" x14ac:dyDescent="0.3">
      <c r="E9" s="6" t="s">
        <v>11</v>
      </c>
      <c r="F9" s="6"/>
      <c r="G9" s="2">
        <v>1658786.932497198</v>
      </c>
      <c r="H9" s="4">
        <f>1-H5-H10</f>
        <v>0.13002452394886208</v>
      </c>
      <c r="I9">
        <v>3431778</v>
      </c>
      <c r="J9" s="4">
        <f>1-J5-J10</f>
        <v>0.87924779482071103</v>
      </c>
      <c r="K9" s="2">
        <v>156496322.35172069</v>
      </c>
    </row>
    <row r="10" spans="1:11" x14ac:dyDescent="0.3">
      <c r="E10" s="6" t="s">
        <v>12</v>
      </c>
      <c r="F10" s="6"/>
      <c r="G10" s="2">
        <v>264350.88430256897</v>
      </c>
      <c r="H10" s="4">
        <f>G10/G4</f>
        <v>2.0721225380740865E-2</v>
      </c>
      <c r="I10">
        <v>22311</v>
      </c>
      <c r="J10" s="4">
        <f>I10/I4</f>
        <v>5.7162489969470294E-3</v>
      </c>
      <c r="K10" s="2">
        <v>3897935.8152763369</v>
      </c>
    </row>
    <row r="12" spans="1:11" x14ac:dyDescent="0.3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3">
      <c r="B13" s="1"/>
      <c r="C13" s="1"/>
      <c r="D13" s="13" t="s">
        <v>14</v>
      </c>
      <c r="E13" s="13"/>
      <c r="F13" s="13"/>
      <c r="G13" s="3">
        <f>G14+G15</f>
        <v>1895254.5356878161</v>
      </c>
      <c r="H13" s="5">
        <f>G13/G5</f>
        <v>0.1749300749986657</v>
      </c>
      <c r="I13" s="1">
        <f>I14+I15</f>
        <v>52353</v>
      </c>
      <c r="J13" s="5">
        <f>I13/I5</f>
        <v>0.11660040757692179</v>
      </c>
      <c r="K13" s="3">
        <f>K14+K15</f>
        <v>1683913.7806420689</v>
      </c>
    </row>
    <row r="14" spans="1:11" x14ac:dyDescent="0.3">
      <c r="E14" s="6" t="s">
        <v>15</v>
      </c>
      <c r="F14" s="6"/>
      <c r="G14" s="2">
        <v>1884588.878846386</v>
      </c>
      <c r="H14" s="4">
        <f>G14/G7</f>
        <v>0.1803245899412782</v>
      </c>
      <c r="I14">
        <v>52011</v>
      </c>
      <c r="J14" s="4">
        <f>I14/I7</f>
        <v>0.11868885678882188</v>
      </c>
      <c r="K14" s="2">
        <v>1683878.976113745</v>
      </c>
    </row>
    <row r="15" spans="1:11" x14ac:dyDescent="0.3">
      <c r="E15" s="6" t="s">
        <v>16</v>
      </c>
      <c r="F15" s="6"/>
      <c r="G15" s="2">
        <v>10665.65684143</v>
      </c>
      <c r="H15" s="4">
        <f>G15/G8</f>
        <v>2.7828557132036549E-2</v>
      </c>
      <c r="I15">
        <v>342</v>
      </c>
      <c r="J15" s="4">
        <f>I15/I8</f>
        <v>3.1719532554257093E-2</v>
      </c>
      <c r="K15" s="2">
        <v>34.804528324000003</v>
      </c>
    </row>
    <row r="16" spans="1:11" x14ac:dyDescent="0.3">
      <c r="E16" s="6" t="s">
        <v>17</v>
      </c>
      <c r="F16" s="6"/>
      <c r="G16" s="8"/>
      <c r="H16" s="9"/>
      <c r="I16" s="6"/>
      <c r="J16" s="9"/>
      <c r="K16" s="8"/>
    </row>
    <row r="17" spans="2:11" x14ac:dyDescent="0.3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3">
      <c r="E18" s="6" t="s">
        <v>19</v>
      </c>
      <c r="F18" s="6"/>
      <c r="G18" s="2">
        <v>1033956.078688141</v>
      </c>
      <c r="H18" s="4">
        <f>G18/G5</f>
        <v>9.5433099345994893E-2</v>
      </c>
      <c r="I18">
        <v>34332</v>
      </c>
      <c r="J18" s="4">
        <f>I18/I5</f>
        <v>7.6464103163732339E-2</v>
      </c>
      <c r="K18" s="2">
        <v>1127268.060643676</v>
      </c>
    </row>
    <row r="19" spans="2:11" x14ac:dyDescent="0.3">
      <c r="E19" s="6" t="s">
        <v>20</v>
      </c>
      <c r="F19" s="6"/>
      <c r="G19" s="2">
        <v>3350293.6163360761</v>
      </c>
      <c r="H19" s="4">
        <f>G19/G5</f>
        <v>0.30922870914567058</v>
      </c>
      <c r="I19">
        <v>111869</v>
      </c>
      <c r="J19" s="4">
        <f>I19/I5</f>
        <v>0.24915422220737424</v>
      </c>
      <c r="K19" s="2">
        <v>2589342.0482962639</v>
      </c>
    </row>
    <row r="20" spans="2:11" x14ac:dyDescent="0.3">
      <c r="E20" s="6" t="s">
        <v>21</v>
      </c>
      <c r="F20" s="6"/>
      <c r="G20" s="2">
        <v>6438178.6454895688</v>
      </c>
      <c r="H20" s="4">
        <f>1-H18-H19</f>
        <v>0.59533819150833456</v>
      </c>
      <c r="I20">
        <v>301891</v>
      </c>
      <c r="J20" s="4">
        <f>1-J18-J19</f>
        <v>0.67438167462889342</v>
      </c>
      <c r="K20" s="2">
        <v>19146792.053028632</v>
      </c>
    </row>
    <row r="21" spans="2:11" x14ac:dyDescent="0.3">
      <c r="F21" t="s">
        <v>22</v>
      </c>
    </row>
    <row r="22" spans="2:11" x14ac:dyDescent="0.3">
      <c r="F22" t="s">
        <v>23</v>
      </c>
      <c r="G22" s="2">
        <v>445395.87796037801</v>
      </c>
      <c r="H22" s="4">
        <f>G22/G20</f>
        <v>6.9180416152697391E-2</v>
      </c>
      <c r="I22">
        <v>44303</v>
      </c>
      <c r="J22" s="4">
        <f>I22/I20</f>
        <v>0.14675164214898756</v>
      </c>
      <c r="K22" s="2">
        <v>835291.19181993103</v>
      </c>
    </row>
    <row r="23" spans="2:11" x14ac:dyDescent="0.3">
      <c r="F23" t="s">
        <v>24</v>
      </c>
      <c r="G23" s="2">
        <f>G20-G22</f>
        <v>5992782.7675291905</v>
      </c>
      <c r="H23" s="4">
        <f>1-H22</f>
        <v>0.93081958384730257</v>
      </c>
      <c r="I23">
        <f>I20-I22</f>
        <v>257588</v>
      </c>
      <c r="J23" s="4">
        <f>1-J22</f>
        <v>0.85324835785101238</v>
      </c>
    </row>
    <row r="25" spans="2:11" x14ac:dyDescent="0.3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3">
      <c r="E26" s="6" t="s">
        <v>26</v>
      </c>
      <c r="F26" s="6"/>
      <c r="G26" s="2">
        <v>1610303.2308376629</v>
      </c>
      <c r="H26" s="4">
        <f>G26/G5</f>
        <v>0.14862935802910313</v>
      </c>
      <c r="I26">
        <v>66250</v>
      </c>
      <c r="J26" s="4">
        <f>I26/I5</f>
        <v>0.14755175447388055</v>
      </c>
      <c r="K26" s="2">
        <v>3053798.2114308989</v>
      </c>
    </row>
    <row r="27" spans="2:11" x14ac:dyDescent="0.3">
      <c r="E27" s="6" t="s">
        <v>27</v>
      </c>
      <c r="F27" s="6"/>
      <c r="G27" s="2">
        <v>9200362.5070481021</v>
      </c>
      <c r="H27" s="4">
        <f>G27/G5</f>
        <v>0.84918414548933074</v>
      </c>
      <c r="I27">
        <v>381129</v>
      </c>
      <c r="J27" s="4">
        <f>I27/I5</f>
        <v>0.84884909631510375</v>
      </c>
      <c r="K27" s="2">
        <v>20343401.689709395</v>
      </c>
    </row>
    <row r="28" spans="2:11" x14ac:dyDescent="0.3">
      <c r="E28" s="6" t="s">
        <v>28</v>
      </c>
      <c r="F28" s="6"/>
      <c r="G28" s="2">
        <v>3121.197751225</v>
      </c>
      <c r="H28" s="4">
        <f>G28/G5</f>
        <v>2.8808339271923047E-4</v>
      </c>
      <c r="I28">
        <v>107</v>
      </c>
      <c r="J28" s="4">
        <f>I28/I5</f>
        <v>2.3831000345215427E-4</v>
      </c>
      <c r="K28" s="2">
        <v>106.342452024</v>
      </c>
    </row>
    <row r="29" spans="2:11" x14ac:dyDescent="0.3">
      <c r="E29" s="6" t="s">
        <v>29</v>
      </c>
      <c r="F29" s="6"/>
      <c r="G29" s="2">
        <v>8252.1183178760002</v>
      </c>
      <c r="H29" s="4">
        <f>G29/G5</f>
        <v>7.6166216677594079E-4</v>
      </c>
      <c r="I29">
        <v>482</v>
      </c>
      <c r="J29" s="4">
        <f>I29/I5</f>
        <v>1.0735086136816668E-3</v>
      </c>
      <c r="K29" s="2">
        <v>276.89884707300001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3"/>
  <sheetViews>
    <sheetView workbookViewId="0"/>
  </sheetViews>
  <sheetFormatPr defaultRowHeight="30" customHeight="1" x14ac:dyDescent="0.3"/>
  <sheetData>
    <row r="1" spans="1:2" x14ac:dyDescent="0.3">
      <c r="A1" t="s">
        <v>30</v>
      </c>
    </row>
    <row r="2" spans="1:2" x14ac:dyDescent="0.3">
      <c r="A2" t="s">
        <v>31</v>
      </c>
      <c r="B2">
        <f>'NEWT - UK'!$G$7</f>
        <v>12054392.710888535</v>
      </c>
    </row>
    <row r="3" spans="1:2" x14ac:dyDescent="0.3">
      <c r="A3" t="s">
        <v>32</v>
      </c>
      <c r="B3">
        <f>'NEWT - UK'!$G$8</f>
        <v>246821.42969343998</v>
      </c>
    </row>
    <row r="4" spans="1:2" x14ac:dyDescent="0.3">
      <c r="A4" t="s">
        <v>33</v>
      </c>
      <c r="B4">
        <f>'NEWT - UK'!$G$9</f>
        <v>481643.89306330599</v>
      </c>
    </row>
    <row r="5" spans="1:2" x14ac:dyDescent="0.3">
      <c r="A5" t="s">
        <v>34</v>
      </c>
      <c r="B5">
        <f>'NEWT - UK'!$G$10</f>
        <v>1114.038834791</v>
      </c>
    </row>
    <row r="14" spans="1:2" x14ac:dyDescent="0.3">
      <c r="A14" t="s">
        <v>35</v>
      </c>
    </row>
    <row r="15" spans="1:2" x14ac:dyDescent="0.3">
      <c r="A15" t="s">
        <v>31</v>
      </c>
      <c r="B15">
        <f>'NEWT - UK'!$I$7</f>
        <v>349502</v>
      </c>
    </row>
    <row r="16" spans="1:2" x14ac:dyDescent="0.3">
      <c r="A16" t="s">
        <v>32</v>
      </c>
      <c r="B16">
        <f>'NEWT - UK'!$I$8</f>
        <v>6227</v>
      </c>
    </row>
    <row r="17" spans="1:2" x14ac:dyDescent="0.3">
      <c r="A17" t="s">
        <v>33</v>
      </c>
      <c r="B17">
        <f>'NEWT - UK'!$I$9</f>
        <v>801924</v>
      </c>
    </row>
    <row r="18" spans="1:2" x14ac:dyDescent="0.3">
      <c r="A18" t="s">
        <v>34</v>
      </c>
      <c r="B18">
        <f>'NEWT - UK'!$I$10</f>
        <v>31</v>
      </c>
    </row>
    <row r="26" spans="1:2" x14ac:dyDescent="0.3">
      <c r="A26" t="s">
        <v>18</v>
      </c>
    </row>
    <row r="27" spans="1:2" x14ac:dyDescent="0.3">
      <c r="A27" t="s">
        <v>36</v>
      </c>
      <c r="B27">
        <f>'NEWT - UK'!$G$18</f>
        <v>1451051.380749634</v>
      </c>
    </row>
    <row r="28" spans="1:2" x14ac:dyDescent="0.3">
      <c r="A28" t="s">
        <v>37</v>
      </c>
      <c r="B28">
        <f>'NEWT - UK'!$G$19</f>
        <v>3918241.276688857</v>
      </c>
    </row>
    <row r="29" spans="1:2" x14ac:dyDescent="0.3">
      <c r="A29" t="s">
        <v>38</v>
      </c>
      <c r="B29">
        <f>'NEWT - UK'!$G$22</f>
        <v>109550.109527871</v>
      </c>
    </row>
    <row r="30" spans="1:2" x14ac:dyDescent="0.3">
      <c r="A30" t="s">
        <v>39</v>
      </c>
      <c r="B30">
        <f>'NEWT - UK'!$G$23</f>
        <v>6822371.3736156123</v>
      </c>
    </row>
    <row r="39" spans="1:2" x14ac:dyDescent="0.3">
      <c r="A39" t="s">
        <v>40</v>
      </c>
    </row>
    <row r="40" spans="1:2" x14ac:dyDescent="0.3">
      <c r="A40" t="s">
        <v>41</v>
      </c>
      <c r="B40">
        <f>'NEWT - UK'!$G$26</f>
        <v>2098378.9154481729</v>
      </c>
    </row>
    <row r="41" spans="1:2" x14ac:dyDescent="0.3">
      <c r="A41" t="s">
        <v>42</v>
      </c>
      <c r="B41">
        <f>'NEWT - UK'!$G$27</f>
        <v>10200030.008144569</v>
      </c>
    </row>
    <row r="42" spans="1:2" x14ac:dyDescent="0.3">
      <c r="A42" t="s">
        <v>43</v>
      </c>
      <c r="B42">
        <f>'NEWT - UK'!$G$28</f>
        <v>13.681967008999999</v>
      </c>
    </row>
    <row r="43" spans="1:2" x14ac:dyDescent="0.3">
      <c r="A43" t="s">
        <v>44</v>
      </c>
      <c r="B43">
        <f>'NEWT - UK'!$G$29</f>
        <v>2791.5350222249999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NEWT - UK</vt:lpstr>
      <vt:lpstr>Outstanding - UK</vt:lpstr>
      <vt:lpstr>Images - UK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Ludovic Cathan</dc:creator>
  <cp:lastModifiedBy>Ludovic Cathan</cp:lastModifiedBy>
  <dcterms:created xsi:type="dcterms:W3CDTF">2024-09-29T21:00:21Z</dcterms:created>
  <dcterms:modified xsi:type="dcterms:W3CDTF">2024-09-29T21:00:21Z</dcterms:modified>
</cp:coreProperties>
</file>