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B2DE720-3C97-4554-B7D0-E74E7C0B03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H20" i="5"/>
  <c r="J19" i="5"/>
  <c r="H19" i="5"/>
  <c r="J18" i="5"/>
  <c r="J20" i="5" s="1"/>
  <c r="H18" i="5"/>
  <c r="J15" i="5"/>
  <c r="J14" i="5"/>
  <c r="H14" i="5"/>
  <c r="K13" i="5"/>
  <c r="J13" i="5"/>
  <c r="I13" i="5"/>
  <c r="H13" i="5"/>
  <c r="G13" i="5"/>
  <c r="J10" i="5"/>
  <c r="H10" i="5"/>
  <c r="J9" i="5"/>
  <c r="H9" i="5"/>
  <c r="K8" i="5"/>
  <c r="I8" i="5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20" i="2"/>
  <c r="J19" i="2"/>
  <c r="H19" i="2"/>
  <c r="J18" i="2"/>
  <c r="H18" i="2"/>
  <c r="H20" i="2" s="1"/>
  <c r="H15" i="2"/>
  <c r="J14" i="2"/>
  <c r="H14" i="2"/>
  <c r="K13" i="2"/>
  <c r="I13" i="2"/>
  <c r="J13" i="2" s="1"/>
  <c r="H13" i="2"/>
  <c r="G13" i="2"/>
  <c r="J10" i="2"/>
  <c r="H10" i="2"/>
  <c r="J9" i="2"/>
  <c r="K8" i="2"/>
  <c r="I8" i="2"/>
  <c r="J15" i="2" s="1"/>
  <c r="H8" i="2"/>
  <c r="G8" i="2"/>
  <c r="B4" i="3" s="1"/>
  <c r="J7" i="2"/>
  <c r="J8" i="2" s="1"/>
  <c r="H7" i="2"/>
  <c r="J5" i="2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<sst xmlns="http://schemas.openxmlformats.org/spreadsheetml/2006/main" count="83" uniqueCount="46">
  <si>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December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</si>
  <si>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</si>
  <si>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</si>
  <si>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</si>
  <si>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</si>
  <si>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</si>
  <si>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</si>
  <si>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</si>
  <si>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</si>
  <si>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</si>
  <si>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</si>
  <si>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</si>
  <si>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</si>
  <si>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</si>
  <si>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</si>
  <si>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</si>
  <si>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</si>
  <si>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</si>
  <si>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</si>
  <si>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</si>
  <si>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</si>
  <si>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</si>
  <si>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</si>
  <si>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</si>
  <si>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</si>
  <si>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</si>
  <si>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</si>
  <si>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</si>
  <si>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</si>
  <si>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</si>
  <si>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</si>
  <si>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</si>
  <si>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</si>
  <si>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</si>
  <si>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</si>
  <si>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</si>
  <si>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</si>
  <si>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</si>
  <si>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</si>
  <si>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</si>
  <si>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</si>
  <si>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</si>
  <si>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</si>
  <si>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</si>
  <si>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</si>
  <si>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2"/>
        <rFont val="Calibri"/>
        <family val="2"/>
      </rPr>
      <t>SFTR Public Data</t>
    </r>
    <r>
      <rPr>
        <sz val="11"/>
        <rFont val="Calibri"/>
      </rPr>
      <t xml:space="preserve">
for week ending 02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</si>
</sst>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8851548.9590792693</c:v>
                </c:pt>
                <c:pt idx="1">
                  <c:v>275614.00361501798</c:v>
                </c:pt>
                <c:pt idx="2">
                  <c:v>595694.45917297294</c:v>
                </c:pt>
                <c:pt idx="3">
                  <c:v>183.906607718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15B-4FC0-862B-09EA22E92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275572</c:v>
                </c:pt>
                <c:pt idx="1">
                  <c:v>9653</c:v>
                </c:pt>
                <c:pt idx="2">
                  <c:v>645010</c:v>
                </c:pt>
                <c:pt idx="3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B40-4669-A406-9086BE35B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1076783.5375198929</c:v>
                </c:pt>
                <c:pt idx="1">
                  <c:v>2642376.5012828899</c:v>
                </c:pt>
                <c:pt idx="2">
                  <c:v>414189.12685723102</c:v>
                </c:pt>
                <c:pt idx="3">
                  <c:v>4993813.7970342729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10-4164-B537-97D9FD4ED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1751320.6604741961</c:v>
                </c:pt>
                <c:pt idx="1">
                  <c:v>7374977.9704702012</c:v>
                </c:pt>
                <c:pt idx="2">
                  <c:v>624.79857798299997</c:v>
                </c:pt>
                <c:pt idx="3">
                  <c:v>239.533171907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59-467B-B0C8-7119DDFC6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9723041.328474978</v>
      </c>
      <c r="H4" s="5"/>
      <c r="I4" s="1">
        <v>930266</v>
      </c>
      <c r="J4" s="5"/>
      <c r="K4" s="3">
        <v>3193481.6305838521</v>
      </c>
    </row>
    <row r="5" spans="1:11">
      <c r="E5" s="6" t="s">
        <v>7</v>
      </c>
      <c r="F5" s="6"/>
      <c r="G5" s="2">
        <v>9127162.9626942873</v>
      </c>
      <c r="H5" s="4">
        <f>G5/G4</f>
        <v>0.93871481713899574</v>
      </c>
      <c r="I5">
        <v>285225</v>
      </c>
      <c r="J5" s="4">
        <f>I5/I4</f>
        <v>0.30660585251960193</v>
      </c>
      <c r="K5" s="2">
        <v>2878173.7718635029</v>
      </c>
    </row>
    <row r="6" spans="1:11">
      <c r="F6" t="s">
        <v>8</v>
      </c>
    </row>
    <row r="7" spans="1:11">
      <c r="F7" t="s">
        <v>9</v>
      </c>
      <c r="G7" s="2">
        <v>8851548.9590792693</v>
      </c>
      <c r="H7" s="4">
        <f>G7/G5</f>
        <v>0.96980288346537225</v>
      </c>
      <c r="I7">
        <v>275572</v>
      </c>
      <c r="J7" s="4">
        <f>I7/I5</f>
        <v>0.96615654308002452</v>
      </c>
      <c r="K7" s="2">
        <v>2862408.2120380658</v>
      </c>
    </row>
    <row r="8" spans="1:11">
      <c r="F8" t="s">
        <v>10</v>
      </c>
      <c r="G8" s="2">
        <f>G5-G7</f>
        <v>275614.00361501798</v>
      </c>
      <c r="H8" s="4">
        <f>1-H7</f>
        <v>3.0197116534627755E-2</v>
      </c>
      <c r="I8">
        <f>I5-I7</f>
        <v>9653</v>
      </c>
      <c r="J8" s="4">
        <f>1-J7</f>
        <v>3.3843456919975479E-2</v>
      </c>
      <c r="K8" s="2">
        <f>K5-K7</f>
        <v>15765.559825437143</v>
      </c>
    </row>
    <row r="9" spans="1:11">
      <c r="E9" s="6" t="s">
        <v>11</v>
      </c>
      <c r="F9" s="6"/>
      <c r="G9" s="2">
        <v>595694.45917297294</v>
      </c>
      <c r="H9" s="4">
        <f>1-H5-H10</f>
        <v>6.1266268346347269E-2</v>
      </c>
      <c r="I9">
        <v>645010</v>
      </c>
      <c r="J9" s="4">
        <f>1-J5-J10</f>
        <v>0.6933608236783888</v>
      </c>
      <c r="K9" s="2">
        <v>314398.36770626297</v>
      </c>
    </row>
    <row r="10" spans="1:11">
      <c r="E10" s="6" t="s">
        <v>12</v>
      </c>
      <c r="F10" s="6"/>
      <c r="G10" s="2">
        <v>183.906607718</v>
      </c>
      <c r="H10" s="4">
        <f>G10/G4</f>
        <v>1.8914514656994168E-5</v>
      </c>
      <c r="I10">
        <v>31</v>
      </c>
      <c r="J10" s="4">
        <f>I10/I4</f>
        <v>3.3323802009317762E-5</v>
      </c>
      <c r="K10" s="2">
        <v>909.49101408599995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2521158.4965451299</v>
      </c>
      <c r="H13" s="5">
        <f>G13/G5</f>
        <v>0.2762258663343618</v>
      </c>
      <c r="I13" s="1">
        <f>I14+I15</f>
        <v>86433</v>
      </c>
      <c r="J13" s="5">
        <f>I13/I5</f>
        <v>0.30303444648961347</v>
      </c>
      <c r="K13" s="3">
        <f>K14+K15</f>
        <v>26775.730067831999</v>
      </c>
    </row>
    <row r="14" spans="1:11">
      <c r="E14" s="6" t="s">
        <v>15</v>
      </c>
      <c r="F14" s="6"/>
      <c r="G14" s="2">
        <v>2409469.1476110001</v>
      </c>
      <c r="H14" s="4">
        <f>G14/G7</f>
        <v>0.27220875789649712</v>
      </c>
      <c r="I14">
        <v>81540</v>
      </c>
      <c r="J14" s="4">
        <f>I14/I7</f>
        <v>0.29589363215421016</v>
      </c>
      <c r="K14" s="2">
        <v>26532.202280432</v>
      </c>
    </row>
    <row r="15" spans="1:11">
      <c r="E15" s="6" t="s">
        <v>16</v>
      </c>
      <c r="F15" s="6"/>
      <c r="G15" s="2">
        <v>111689.34893413</v>
      </c>
      <c r="H15" s="4">
        <f>G15/G8</f>
        <v>0.40523829511268034</v>
      </c>
      <c r="I15">
        <v>4893</v>
      </c>
      <c r="J15" s="4">
        <f>I15/I8</f>
        <v>0.50688905003625817</v>
      </c>
      <c r="K15" s="2">
        <v>243.52778739999999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1076783.5375198929</v>
      </c>
      <c r="H18" s="4">
        <f>G18/G5</f>
        <v>0.11797571073520445</v>
      </c>
      <c r="I18">
        <v>35644</v>
      </c>
      <c r="J18" s="4">
        <f>I18/I5</f>
        <v>0.12496800771320887</v>
      </c>
      <c r="K18" s="2">
        <v>2316681.6804334242</v>
      </c>
    </row>
    <row r="19" spans="2:11">
      <c r="E19" s="6" t="s">
        <v>20</v>
      </c>
      <c r="F19" s="6"/>
      <c r="G19" s="2">
        <v>2642376.5012828899</v>
      </c>
      <c r="H19" s="4">
        <f>G19/G5</f>
        <v>0.28950688314464751</v>
      </c>
      <c r="I19">
        <v>86110</v>
      </c>
      <c r="J19" s="4">
        <f>I19/I5</f>
        <v>0.30190200718730825</v>
      </c>
      <c r="K19" s="2">
        <v>31438.932984333998</v>
      </c>
    </row>
    <row r="20" spans="2:11">
      <c r="E20" s="6" t="s">
        <v>21</v>
      </c>
      <c r="F20" s="6"/>
      <c r="G20" s="2">
        <v>5408002.9238915043</v>
      </c>
      <c r="H20" s="4">
        <f>1-H18-H19</f>
        <v>0.59251740612014814</v>
      </c>
      <c r="I20">
        <v>163471</v>
      </c>
      <c r="J20" s="4">
        <f>1-J18-J19</f>
        <v>0.57312998509948287</v>
      </c>
      <c r="K20" s="2">
        <v>530053.15844574501</v>
      </c>
    </row>
    <row r="21" spans="2:11">
      <c r="F21" t="s">
        <v>22</v>
      </c>
    </row>
    <row r="22" spans="2:11">
      <c r="F22" t="s">
        <v>23</v>
      </c>
      <c r="G22" s="2">
        <v>414189.12685723102</v>
      </c>
      <c r="H22" s="4">
        <f>G22/G20</f>
        <v>7.6588184711850665E-2</v>
      </c>
      <c r="I22">
        <v>19861</v>
      </c>
      <c r="J22" s="4">
        <f>I22/I20</f>
        <v>0.12149555578665329</v>
      </c>
      <c r="K22" s="2">
        <v>5794.0386802120001</v>
      </c>
    </row>
    <row r="23" spans="2:11">
      <c r="F23" t="s">
        <v>24</v>
      </c>
      <c r="G23" s="2">
        <f>G20-G22</f>
        <v>4993813.7970342729</v>
      </c>
      <c r="H23" s="4">
        <f>1-H22</f>
        <v>0.92341181528814931</v>
      </c>
      <c r="I23">
        <f>I20-I22</f>
        <v>143610</v>
      </c>
      <c r="J23" s="4">
        <f>1-J22</f>
        <v>0.87850444421334672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1751320.6604741961</v>
      </c>
      <c r="H26" s="4">
        <f>G26/G5</f>
        <v>0.19188006915537925</v>
      </c>
      <c r="I26">
        <v>54494</v>
      </c>
      <c r="J26" s="4">
        <f>I26/I5</f>
        <v>0.19105618371461128</v>
      </c>
      <c r="K26" s="2">
        <v>2314452.3735983302</v>
      </c>
    </row>
    <row r="27" spans="2:11">
      <c r="E27" s="6" t="s">
        <v>27</v>
      </c>
      <c r="F27" s="6"/>
      <c r="G27" s="2">
        <v>7374977.9704702012</v>
      </c>
      <c r="H27" s="4">
        <f>G27/G5</f>
        <v>0.80802523200409138</v>
      </c>
      <c r="I27">
        <v>230697</v>
      </c>
      <c r="J27" s="4">
        <f>I27/I5</f>
        <v>0.80882461214830392</v>
      </c>
      <c r="K27" s="2">
        <v>563721.39826517296</v>
      </c>
    </row>
    <row r="28" spans="2:11">
      <c r="E28" s="6" t="s">
        <v>28</v>
      </c>
      <c r="F28" s="6"/>
      <c r="G28" s="2">
        <v>624.79857798299997</v>
      </c>
      <c r="H28" s="4">
        <f>G28/G5</f>
        <v>6.845485070626622E-5</v>
      </c>
      <c r="I28">
        <v>5</v>
      </c>
      <c r="J28" s="4">
        <f>I28/I5</f>
        <v>1.7530020159523183E-5</v>
      </c>
      <c r="K28" s="2">
        <v>0</v>
      </c>
    </row>
    <row r="29" spans="2:11">
      <c r="E29" s="6" t="s">
        <v>29</v>
      </c>
      <c r="F29" s="6"/>
      <c r="G29" s="2">
        <v>239.533171907</v>
      </c>
      <c r="H29" s="4">
        <f>G29/G5</f>
        <v>2.6243989823130224E-5</v>
      </c>
      <c r="I29">
        <v>29</v>
      </c>
      <c r="J29" s="4">
        <f>I29/I5</f>
        <v>1.0167411692523446E-4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11768257.175419552</v>
      </c>
      <c r="H4" s="5"/>
      <c r="I4" s="1">
        <v>4747665</v>
      </c>
      <c r="J4" s="5"/>
      <c r="K4" s="3">
        <v>515224770.64077723</v>
      </c>
    </row>
    <row r="5" spans="1:11">
      <c r="E5" s="6" t="s">
        <v>7</v>
      </c>
      <c r="F5" s="6"/>
      <c r="G5" s="2">
        <v>9464770.6471383628</v>
      </c>
      <c r="H5" s="4">
        <f>G5/G4</f>
        <v>0.8042627303308344</v>
      </c>
      <c r="I5">
        <v>438923</v>
      </c>
      <c r="J5" s="4">
        <f>I5/I4</f>
        <v>9.2450288720876475E-2</v>
      </c>
      <c r="K5" s="2">
        <v>13175285.454412751</v>
      </c>
    </row>
    <row r="6" spans="1:11">
      <c r="F6" t="s">
        <v>8</v>
      </c>
    </row>
    <row r="7" spans="1:11">
      <c r="F7" t="s">
        <v>9</v>
      </c>
      <c r="G7" s="2">
        <v>9056386.2446627039</v>
      </c>
      <c r="H7" s="4">
        <f>G7/G5</f>
        <v>0.95685216074420865</v>
      </c>
      <c r="I7">
        <v>423129</v>
      </c>
      <c r="J7" s="4">
        <f>I7/I5</f>
        <v>0.96401646758087411</v>
      </c>
      <c r="K7" s="2">
        <v>12978096.178333728</v>
      </c>
    </row>
    <row r="8" spans="1:11">
      <c r="F8" t="s">
        <v>10</v>
      </c>
      <c r="G8" s="2">
        <f>G5-G7</f>
        <v>408384.4024756588</v>
      </c>
      <c r="H8" s="4">
        <f>1-H7</f>
        <v>4.3147839255791354E-2</v>
      </c>
      <c r="I8">
        <f>I5-I7</f>
        <v>15794</v>
      </c>
      <c r="J8" s="4">
        <f>1-J7</f>
        <v>3.5983532419125885E-2</v>
      </c>
      <c r="K8" s="2">
        <f>K5-K7</f>
        <v>197189.27607902326</v>
      </c>
    </row>
    <row r="9" spans="1:11">
      <c r="E9" s="6" t="s">
        <v>11</v>
      </c>
      <c r="F9" s="6"/>
      <c r="G9" s="2">
        <v>2068261.948428794</v>
      </c>
      <c r="H9" s="4">
        <f>1-H5-H10</f>
        <v>0.17574921397441817</v>
      </c>
      <c r="I9">
        <v>4288957</v>
      </c>
      <c r="J9" s="4">
        <f>1-J5-J10</f>
        <v>0.90338239955851984</v>
      </c>
      <c r="K9" s="2">
        <v>498207855.02237684</v>
      </c>
    </row>
    <row r="10" spans="1:11">
      <c r="E10" s="6" t="s">
        <v>12</v>
      </c>
      <c r="F10" s="6"/>
      <c r="G10" s="2">
        <v>235224.579852397</v>
      </c>
      <c r="H10" s="4">
        <f>G10/G4</f>
        <v>1.9988055694747424E-2</v>
      </c>
      <c r="I10">
        <v>19785</v>
      </c>
      <c r="J10" s="4">
        <f>I10/I4</f>
        <v>4.1673117206037077E-3</v>
      </c>
      <c r="K10" s="2">
        <v>3841630.163987604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1719051.4981077379</v>
      </c>
      <c r="H13" s="5">
        <f>G13/G5</f>
        <v>0.18162632378498114</v>
      </c>
      <c r="I13" s="1">
        <f>I14+I15</f>
        <v>49264</v>
      </c>
      <c r="J13" s="5">
        <f>I13/I5</f>
        <v>0.11223836527135739</v>
      </c>
      <c r="K13" s="3">
        <f>K14+K15</f>
        <v>2017366.7370464529</v>
      </c>
    </row>
    <row r="14" spans="1:11">
      <c r="E14" s="6" t="s">
        <v>15</v>
      </c>
      <c r="F14" s="6"/>
      <c r="G14" s="2">
        <v>1642646.9075980179</v>
      </c>
      <c r="H14" s="4">
        <f>G14/G7</f>
        <v>0.18137995257944045</v>
      </c>
      <c r="I14">
        <v>45993</v>
      </c>
      <c r="J14" s="4">
        <f>I14/I7</f>
        <v>0.10869734761739328</v>
      </c>
      <c r="K14" s="2">
        <v>2017135.8201346491</v>
      </c>
    </row>
    <row r="15" spans="1:11">
      <c r="E15" s="6" t="s">
        <v>16</v>
      </c>
      <c r="F15" s="6"/>
      <c r="G15" s="2">
        <v>76404.590509720001</v>
      </c>
      <c r="H15" s="4">
        <f>G15/G8</f>
        <v>0.18708988405666152</v>
      </c>
      <c r="I15">
        <v>3271</v>
      </c>
      <c r="J15" s="4">
        <f>I15/I8</f>
        <v>0.2071039635304546</v>
      </c>
      <c r="K15" s="2">
        <v>230.91691180399999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841024.830928943</v>
      </c>
      <c r="H18" s="4">
        <f>G18/G5</f>
        <v>8.8858448057927711E-2</v>
      </c>
      <c r="I18">
        <v>27994</v>
      </c>
      <c r="J18" s="4">
        <f>I18/I5</f>
        <v>6.3778840479993076E-2</v>
      </c>
      <c r="K18" s="2">
        <v>3497364.8294999888</v>
      </c>
    </row>
    <row r="19" spans="2:11">
      <c r="E19" s="6" t="s">
        <v>20</v>
      </c>
      <c r="F19" s="6"/>
      <c r="G19" s="2">
        <v>2288160.71243275</v>
      </c>
      <c r="H19" s="4">
        <f>G19/G5</f>
        <v>0.24175553721680162</v>
      </c>
      <c r="I19">
        <v>89052</v>
      </c>
      <c r="J19" s="4">
        <f>I19/I5</f>
        <v>0.20288752241281499</v>
      </c>
      <c r="K19" s="2">
        <v>1981466.064819061</v>
      </c>
    </row>
    <row r="20" spans="2:11">
      <c r="E20" s="6" t="s">
        <v>21</v>
      </c>
      <c r="F20" s="6"/>
      <c r="G20" s="2">
        <v>6322456.3755740812</v>
      </c>
      <c r="H20" s="4">
        <f>1-H18-H19</f>
        <v>0.66938601472527059</v>
      </c>
      <c r="I20">
        <v>320920</v>
      </c>
      <c r="J20" s="4">
        <f>1-J18-J19</f>
        <v>0.7333336371071919</v>
      </c>
      <c r="K20" s="2">
        <v>7080183.5475737732</v>
      </c>
    </row>
    <row r="21" spans="2:11">
      <c r="F21" t="s">
        <v>22</v>
      </c>
    </row>
    <row r="22" spans="2:11">
      <c r="F22" t="s">
        <v>23</v>
      </c>
      <c r="G22" s="2">
        <v>810715.24844743498</v>
      </c>
      <c r="H22" s="4">
        <f>G22/G20</f>
        <v>0.12822789123219877</v>
      </c>
      <c r="I22">
        <v>80758</v>
      </c>
      <c r="J22" s="4">
        <f>I22/I20</f>
        <v>0.25164526984918362</v>
      </c>
      <c r="K22" s="2">
        <v>781642.89574489498</v>
      </c>
    </row>
    <row r="23" spans="2:11">
      <c r="F23" t="s">
        <v>24</v>
      </c>
      <c r="G23" s="2">
        <f>G20-G22</f>
        <v>5511741.1271266462</v>
      </c>
      <c r="H23" s="4">
        <f>1-H22</f>
        <v>0.8717721087678012</v>
      </c>
      <c r="I23">
        <f>I20-I22</f>
        <v>240162</v>
      </c>
      <c r="J23" s="4">
        <f>1-J22</f>
        <v>0.74835473015081644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1589628.265114858</v>
      </c>
      <c r="H26" s="4">
        <f>G26/G5</f>
        <v>0.16795211678958921</v>
      </c>
      <c r="I26">
        <v>60701</v>
      </c>
      <c r="J26" s="4">
        <f>I26/I5</f>
        <v>0.13829532742645065</v>
      </c>
      <c r="K26" s="2">
        <v>2672574.8497688258</v>
      </c>
    </row>
    <row r="27" spans="2:11">
      <c r="E27" s="6" t="s">
        <v>27</v>
      </c>
      <c r="F27" s="6"/>
      <c r="G27" s="2">
        <v>7866962.1530049639</v>
      </c>
      <c r="H27" s="4">
        <f>G27/G5</f>
        <v>0.83118360140966652</v>
      </c>
      <c r="I27">
        <v>377783</v>
      </c>
      <c r="J27" s="4">
        <f>I27/I5</f>
        <v>0.86070449714414599</v>
      </c>
      <c r="K27" s="2">
        <v>10502619.940810405</v>
      </c>
    </row>
    <row r="28" spans="2:11">
      <c r="E28" s="6" t="s">
        <v>28</v>
      </c>
      <c r="F28" s="6"/>
      <c r="G28" s="2">
        <v>4063.030380913</v>
      </c>
      <c r="H28" s="4">
        <f>G28/G5</f>
        <v>4.2927932777129065E-4</v>
      </c>
      <c r="I28">
        <v>90</v>
      </c>
      <c r="J28" s="4">
        <f>I28/I5</f>
        <v>2.0504735454738074E-4</v>
      </c>
      <c r="K28" s="2">
        <v>35.137512276999999</v>
      </c>
    </row>
    <row r="29" spans="2:11">
      <c r="E29" s="6" t="s">
        <v>29</v>
      </c>
      <c r="F29" s="6"/>
      <c r="G29" s="2">
        <v>4117.1986376269997</v>
      </c>
      <c r="H29" s="4">
        <f>G29/G5</f>
        <v>4.350024729729525E-4</v>
      </c>
      <c r="I29">
        <v>349</v>
      </c>
      <c r="J29" s="4">
        <f>I29/I5</f>
        <v>7.9512807485595421E-4</v>
      </c>
      <c r="K29" s="2">
        <v>55.526321244000002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P8" sqref="P8"/>
    </sheetView>
  </sheetViews>
  <sheetFormatPr defaultRowHeight="30" customHeight="1"/>
  <cols>
    <col min="5" max="5" width="75" customWidth="1"/>
  </cols>
  <sheetData>
    <row r="1" spans="1:5" ht="56.2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8851548.9590792693</v>
      </c>
    </row>
    <row r="4" spans="1:5">
      <c r="A4" t="s">
        <v>32</v>
      </c>
      <c r="B4">
        <f>'NEWT - UK'!$G$8</f>
        <v>275614.00361501798</v>
      </c>
    </row>
    <row r="5" spans="1:5">
      <c r="A5" t="s">
        <v>33</v>
      </c>
      <c r="B5">
        <f>'NEWT - UK'!$G$9</f>
        <v>595694.45917297294</v>
      </c>
    </row>
    <row r="6" spans="1:5">
      <c r="A6" t="s">
        <v>34</v>
      </c>
      <c r="B6">
        <f>'NEWT - UK'!$G$10</f>
        <v>183.906607718</v>
      </c>
    </row>
    <row r="15" spans="1:5">
      <c r="A15" t="s">
        <v>35</v>
      </c>
    </row>
    <row r="16" spans="1:5">
      <c r="A16" t="s">
        <v>31</v>
      </c>
      <c r="B16">
        <f>'NEWT - UK'!$I$7</f>
        <v>275572</v>
      </c>
    </row>
    <row r="17" spans="1:2">
      <c r="A17" t="s">
        <v>32</v>
      </c>
      <c r="B17">
        <f>'NEWT - UK'!$I$8</f>
        <v>9653</v>
      </c>
    </row>
    <row r="18" spans="1:2">
      <c r="A18" t="s">
        <v>33</v>
      </c>
      <c r="B18">
        <f>'NEWT - UK'!$I$9</f>
        <v>645010</v>
      </c>
    </row>
    <row r="19" spans="1:2">
      <c r="A19" t="s">
        <v>34</v>
      </c>
      <c r="B19">
        <f>'NEWT - UK'!$I$10</f>
        <v>31</v>
      </c>
    </row>
    <row r="27" spans="1:2">
      <c r="A27" t="s">
        <v>18</v>
      </c>
    </row>
    <row r="28" spans="1:2">
      <c r="A28" t="s">
        <v>36</v>
      </c>
      <c r="B28">
        <f>'NEWT - UK'!$G$18</f>
        <v>1076783.5375198929</v>
      </c>
    </row>
    <row r="29" spans="1:2">
      <c r="A29" t="s">
        <v>37</v>
      </c>
      <c r="B29">
        <f>'NEWT - UK'!$G$19</f>
        <v>2642376.5012828899</v>
      </c>
    </row>
    <row r="30" spans="1:2">
      <c r="A30" t="s">
        <v>38</v>
      </c>
      <c r="B30">
        <f>'NEWT - UK'!$G$22</f>
        <v>414189.12685723102</v>
      </c>
    </row>
    <row r="31" spans="1:2">
      <c r="A31" t="s">
        <v>39</v>
      </c>
      <c r="B31">
        <f>'NEWT - UK'!$G$23</f>
        <v>4993813.7970342729</v>
      </c>
    </row>
    <row r="40" spans="1:2">
      <c r="A40" t="s">
        <v>40</v>
      </c>
    </row>
    <row r="41" spans="1:2">
      <c r="A41" t="s">
        <v>41</v>
      </c>
      <c r="B41">
        <f>'NEWT - UK'!$G$26</f>
        <v>1751320.6604741961</v>
      </c>
    </row>
    <row r="42" spans="1:2">
      <c r="A42" t="s">
        <v>42</v>
      </c>
      <c r="B42">
        <f>'NEWT - UK'!$G$27</f>
        <v>7374977.9704702012</v>
      </c>
    </row>
    <row r="43" spans="1:2">
      <c r="A43" t="s">
        <v>43</v>
      </c>
      <c r="B43">
        <f>'NEWT - UK'!$G$28</f>
        <v>624.79857798299997</v>
      </c>
    </row>
    <row r="44" spans="1:2">
      <c r="A44" t="s">
        <v>44</v>
      </c>
      <c r="B44">
        <f>'NEWT - UK'!$G$29</f>
        <v>239.533171907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2022-12-14T11:04:36Z</dcterms:created>
  <dcterms:modified xsi:type="dcterms:W3CDTF">2022-12-14T11:04:36Z</dcterms:modified>
</cp:coreProperties>
</file>