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1286C490-C488-486F-AFFB-B9F0C5B3FB85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I23" i="5"/>
  <c r="G23" i="5"/>
  <c r="J22" i="5"/>
  <c r="J23" i="5" s="1"/>
  <c r="H22" i="5"/>
  <c r="H23" i="5" s="1"/>
  <c r="J19" i="5"/>
  <c r="J20" i="5" s="1"/>
  <c r="H19" i="5"/>
  <c r="H20" i="5" s="1"/>
  <c r="J18" i="5"/>
  <c r="H18" i="5"/>
  <c r="H15" i="5"/>
  <c r="J14" i="5"/>
  <c r="H14" i="5"/>
  <c r="K13" i="5"/>
  <c r="I13" i="5"/>
  <c r="J13" i="5" s="1"/>
  <c r="G13" i="5"/>
  <c r="H13" i="5" s="1"/>
  <c r="J10" i="5"/>
  <c r="H10" i="5"/>
  <c r="K8" i="5"/>
  <c r="I8" i="5"/>
  <c r="J15" i="5" s="1"/>
  <c r="H8" i="5"/>
  <c r="G8" i="5"/>
  <c r="J7" i="5"/>
  <c r="J8" i="5" s="1"/>
  <c r="H7" i="5"/>
  <c r="J5" i="5"/>
  <c r="J9" i="5" s="1"/>
  <c r="H5" i="5"/>
  <c r="H9" i="5" s="1"/>
  <c r="J29" i="2"/>
  <c r="H29" i="2"/>
  <c r="J28" i="2"/>
  <c r="H28" i="2"/>
  <c r="J27" i="2"/>
  <c r="H27" i="2"/>
  <c r="J26" i="2"/>
  <c r="H26" i="2"/>
  <c r="J23" i="2"/>
  <c r="I23" i="2"/>
  <c r="H23" i="2"/>
  <c r="G23" i="2"/>
  <c r="B30" i="3" s="1"/>
  <c r="J22" i="2"/>
  <c r="H22" i="2"/>
  <c r="H20" i="2"/>
  <c r="J19" i="2"/>
  <c r="H19" i="2"/>
  <c r="J18" i="2"/>
  <c r="J20" i="2" s="1"/>
  <c r="H18" i="2"/>
  <c r="J14" i="2"/>
  <c r="H14" i="2"/>
  <c r="K13" i="2"/>
  <c r="I13" i="2"/>
  <c r="J13" i="2" s="1"/>
  <c r="H13" i="2"/>
  <c r="G13" i="2"/>
  <c r="J10" i="2"/>
  <c r="H10" i="2"/>
  <c r="K8" i="2"/>
  <c r="J8" i="2"/>
  <c r="I8" i="2"/>
  <c r="J15" i="2" s="1"/>
  <c r="G8" i="2"/>
  <c r="B3" i="3" s="1"/>
  <c r="J7" i="2"/>
  <c r="H7" i="2"/>
  <c r="H8" i="2" s="1"/>
  <c r="J5" i="2"/>
  <c r="J9" i="2" s="1"/>
  <c r="H5" i="2"/>
  <c r="H9" i="2" s="1"/>
  <c r="B16" i="3" l="1"/>
  <c r="H15" i="2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<sst xmlns="http://schemas.openxmlformats.org/spreadsheetml/2006/main" count="82" uniqueCount="45">
  <si>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16 February 2024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</si>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</sst>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9818683.3045796473</c:v>
                </c:pt>
                <c:pt idx="1">
                  <c:v>228857.19888500869</c:v>
                </c:pt>
                <c:pt idx="2">
                  <c:v>486465.72139820899</c:v>
                </c:pt>
                <c:pt idx="3">
                  <c:v>22.868246706000001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2FC-4598-80B1-31C04780D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321964</c:v>
                </c:pt>
                <c:pt idx="1">
                  <c:v>9517</c:v>
                </c:pt>
                <c:pt idx="2">
                  <c:v>664296</c:v>
                </c:pt>
                <c:pt idx="3">
                  <c:v>16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C0E-4724-9BCE-8ACA08C3F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981451.73874602804</c:v>
                </c:pt>
                <c:pt idx="1">
                  <c:v>3015771.2870761151</c:v>
                </c:pt>
                <c:pt idx="2">
                  <c:v>73451.430566288007</c:v>
                </c:pt>
                <c:pt idx="3">
                  <c:v>5976866.0470762243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58E-44EF-9EEB-8E967C635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1560412.5204182239</c:v>
                </c:pt>
                <c:pt idx="1">
                  <c:v>8486692.4369364604</c:v>
                </c:pt>
                <c:pt idx="2">
                  <c:v>0</c:v>
                </c:pt>
                <c:pt idx="3">
                  <c:v>435.54610997100002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9CF-4DF0-BF98-D847F4F98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10534029.09310957</v>
      </c>
      <c r="H4" s="5"/>
      <c r="I4" s="1">
        <v>995793</v>
      </c>
      <c r="J4" s="5"/>
      <c r="K4" s="3">
        <v>867303.25984850002</v>
      </c>
    </row>
    <row r="5" spans="1:11" x14ac:dyDescent="0.3">
      <c r="E5" s="6" t="s">
        <v>7</v>
      </c>
      <c r="F5" s="6"/>
      <c r="G5" s="2">
        <v>10047540.503464656</v>
      </c>
      <c r="H5" s="4">
        <f>G5/G4</f>
        <v>0.95381742490505061</v>
      </c>
      <c r="I5">
        <v>331481</v>
      </c>
      <c r="J5" s="4">
        <f>I5/I4</f>
        <v>0.33288143218520316</v>
      </c>
      <c r="K5" s="2">
        <v>575012.04088693496</v>
      </c>
    </row>
    <row r="6" spans="1:11" x14ac:dyDescent="0.3">
      <c r="F6" t="s">
        <v>8</v>
      </c>
    </row>
    <row r="7" spans="1:11" x14ac:dyDescent="0.3">
      <c r="F7" t="s">
        <v>9</v>
      </c>
      <c r="G7" s="2">
        <v>9818683.3045796473</v>
      </c>
      <c r="H7" s="4">
        <f>G7/G5</f>
        <v>0.97722256518338069</v>
      </c>
      <c r="I7">
        <v>321964</v>
      </c>
      <c r="J7" s="4">
        <f>I7/I5</f>
        <v>0.97128945550423706</v>
      </c>
      <c r="K7" s="2">
        <v>548792.65620511805</v>
      </c>
    </row>
    <row r="8" spans="1:11" x14ac:dyDescent="0.3">
      <c r="F8" t="s">
        <v>10</v>
      </c>
      <c r="G8" s="2">
        <f>G5-G7</f>
        <v>228857.19888500869</v>
      </c>
      <c r="H8" s="4">
        <f>1-H7</f>
        <v>2.2777434816619313E-2</v>
      </c>
      <c r="I8">
        <f>I5-I7</f>
        <v>9517</v>
      </c>
      <c r="J8" s="4">
        <f>1-J7</f>
        <v>2.8710544495762935E-2</v>
      </c>
      <c r="K8" s="2">
        <f>K5-K7</f>
        <v>26219.384681816911</v>
      </c>
    </row>
    <row r="9" spans="1:11" x14ac:dyDescent="0.3">
      <c r="E9" s="6" t="s">
        <v>11</v>
      </c>
      <c r="F9" s="6"/>
      <c r="G9" s="2">
        <v>486465.72139820899</v>
      </c>
      <c r="H9" s="4">
        <f>1-H5-H10</f>
        <v>4.6180404202263985E-2</v>
      </c>
      <c r="I9">
        <v>664296</v>
      </c>
      <c r="J9" s="4">
        <f>1-J5-J10</f>
        <v>0.66710250021841888</v>
      </c>
      <c r="K9" s="2">
        <v>292151.16572820599</v>
      </c>
    </row>
    <row r="10" spans="1:11" x14ac:dyDescent="0.3">
      <c r="E10" s="6" t="s">
        <v>12</v>
      </c>
      <c r="F10" s="6"/>
      <c r="G10" s="2">
        <v>22.868246706000001</v>
      </c>
      <c r="H10" s="4">
        <f>G10/G4</f>
        <v>2.1708926853978771E-6</v>
      </c>
      <c r="I10">
        <v>16</v>
      </c>
      <c r="J10" s="4">
        <f>I10/I4</f>
        <v>1.6067596377962087E-5</v>
      </c>
      <c r="K10" s="2">
        <v>140.05323335899999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2409647.7311376603</v>
      </c>
      <c r="H13" s="5">
        <f>G13/G5</f>
        <v>0.23982463472595611</v>
      </c>
      <c r="I13" s="1">
        <f>I14+I15</f>
        <v>95938</v>
      </c>
      <c r="J13" s="5">
        <f>I13/I5</f>
        <v>0.28942231983130257</v>
      </c>
      <c r="K13" s="3">
        <f>K14+K15</f>
        <v>39849.350831841999</v>
      </c>
    </row>
    <row r="14" spans="1:11" x14ac:dyDescent="0.3">
      <c r="E14" s="6" t="s">
        <v>15</v>
      </c>
      <c r="F14" s="6"/>
      <c r="G14" s="2">
        <v>2335666.5967946001</v>
      </c>
      <c r="H14" s="4">
        <f>G14/G7</f>
        <v>0.23787981792886573</v>
      </c>
      <c r="I14">
        <v>90900</v>
      </c>
      <c r="J14" s="4">
        <f>I14/I7</f>
        <v>0.28232970145730579</v>
      </c>
      <c r="K14" s="2">
        <v>39448.337217002001</v>
      </c>
    </row>
    <row r="15" spans="1:11" x14ac:dyDescent="0.3">
      <c r="E15" s="6" t="s">
        <v>16</v>
      </c>
      <c r="F15" s="6"/>
      <c r="G15" s="2">
        <v>73981.134343059995</v>
      </c>
      <c r="H15" s="4">
        <f>G15/G8</f>
        <v>0.32326330438149103</v>
      </c>
      <c r="I15">
        <v>5038</v>
      </c>
      <c r="J15" s="4">
        <f>I15/I8</f>
        <v>0.52936849847641065</v>
      </c>
      <c r="K15" s="2">
        <v>401.01361484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981451.73874602804</v>
      </c>
      <c r="H18" s="4">
        <f>G18/G5</f>
        <v>9.7680794459857889E-2</v>
      </c>
      <c r="I18">
        <v>37871</v>
      </c>
      <c r="J18" s="4">
        <f>I18/I5</f>
        <v>0.11424787544384142</v>
      </c>
      <c r="K18" s="2">
        <v>20472.163817927001</v>
      </c>
    </row>
    <row r="19" spans="2:11" x14ac:dyDescent="0.3">
      <c r="E19" s="6" t="s">
        <v>20</v>
      </c>
      <c r="F19" s="6"/>
      <c r="G19" s="2">
        <v>3015771.2870761151</v>
      </c>
      <c r="H19" s="4">
        <f>G19/G5</f>
        <v>0.30015019954746119</v>
      </c>
      <c r="I19">
        <v>100018</v>
      </c>
      <c r="J19" s="4">
        <f>I19/I5</f>
        <v>0.30173071759769038</v>
      </c>
      <c r="K19" s="2">
        <v>91305.414704871</v>
      </c>
    </row>
    <row r="20" spans="2:11" x14ac:dyDescent="0.3">
      <c r="E20" s="6" t="s">
        <v>21</v>
      </c>
      <c r="F20" s="6"/>
      <c r="G20" s="2">
        <v>6050317.4776425119</v>
      </c>
      <c r="H20" s="4">
        <f>1-H18-H19</f>
        <v>0.60216900599268097</v>
      </c>
      <c r="I20">
        <v>193592</v>
      </c>
      <c r="J20" s="4">
        <f>1-J18-J19</f>
        <v>0.58402140695846816</v>
      </c>
      <c r="K20" s="2">
        <v>463234.462364137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73451.430566288007</v>
      </c>
      <c r="H22" s="4">
        <f>G22/G20</f>
        <v>1.2140095265696394E-2</v>
      </c>
      <c r="I22">
        <v>4134</v>
      </c>
      <c r="J22" s="4">
        <f>I22/I20</f>
        <v>2.135418818959461E-2</v>
      </c>
      <c r="K22" s="2">
        <v>4739.7595585199997</v>
      </c>
    </row>
    <row r="23" spans="2:11" x14ac:dyDescent="0.3">
      <c r="F23" t="s">
        <v>24</v>
      </c>
      <c r="G23" s="2">
        <f>G20-G22</f>
        <v>5976866.0470762243</v>
      </c>
      <c r="H23" s="4">
        <f>1-H22</f>
        <v>0.98785990473430363</v>
      </c>
      <c r="I23">
        <f>I20-I22</f>
        <v>189458</v>
      </c>
      <c r="J23" s="4">
        <f>1-J22</f>
        <v>0.97864581181040544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1560412.5204182239</v>
      </c>
      <c r="H26" s="4">
        <f>G26/G5</f>
        <v>0.15530293407427945</v>
      </c>
      <c r="I26">
        <v>60695</v>
      </c>
      <c r="J26" s="4">
        <f>I26/I5</f>
        <v>0.18310250059581093</v>
      </c>
      <c r="K26" s="2">
        <v>98993.009166649004</v>
      </c>
    </row>
    <row r="27" spans="2:11" x14ac:dyDescent="0.3">
      <c r="E27" s="6" t="s">
        <v>27</v>
      </c>
      <c r="F27" s="6"/>
      <c r="G27" s="2">
        <v>8486692.4369364604</v>
      </c>
      <c r="H27" s="4">
        <f>G27/G5</f>
        <v>0.84465371739581696</v>
      </c>
      <c r="I27">
        <v>270764</v>
      </c>
      <c r="J27" s="4">
        <f>I27/I5</f>
        <v>0.81683113059270362</v>
      </c>
      <c r="K27" s="2">
        <v>476019.031720286</v>
      </c>
    </row>
    <row r="28" spans="2:11" x14ac:dyDescent="0.3">
      <c r="E28" s="6" t="s">
        <v>28</v>
      </c>
      <c r="F28" s="6"/>
      <c r="G28" s="2">
        <v>0</v>
      </c>
      <c r="H28" s="4">
        <f>G28/G5</f>
        <v>0</v>
      </c>
      <c r="I28">
        <v>0</v>
      </c>
      <c r="J28" s="4">
        <f>I28/I5</f>
        <v>0</v>
      </c>
      <c r="K28" s="2">
        <v>0</v>
      </c>
    </row>
    <row r="29" spans="2:11" x14ac:dyDescent="0.3">
      <c r="E29" s="6" t="s">
        <v>29</v>
      </c>
      <c r="F29" s="6"/>
      <c r="G29" s="2">
        <v>435.54610997100002</v>
      </c>
      <c r="H29" s="4">
        <f>G29/G5</f>
        <v>4.3348529903493527E-5</v>
      </c>
      <c r="I29">
        <v>22</v>
      </c>
      <c r="J29" s="4">
        <f>I29/I5</f>
        <v>6.636881148542451E-5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11842046.867365122</v>
      </c>
      <c r="H4" s="5"/>
      <c r="I4" s="1">
        <v>3768288</v>
      </c>
      <c r="J4" s="5"/>
      <c r="K4" s="3">
        <v>293409172.50618082</v>
      </c>
    </row>
    <row r="5" spans="1:11" x14ac:dyDescent="0.3">
      <c r="E5" s="6" t="s">
        <v>7</v>
      </c>
      <c r="F5" s="6"/>
      <c r="G5" s="2">
        <v>9736186.7581320368</v>
      </c>
      <c r="H5" s="4">
        <f>G5/G4</f>
        <v>0.82217093608736558</v>
      </c>
      <c r="I5">
        <v>426813</v>
      </c>
      <c r="J5" s="4">
        <f>I5/I4</f>
        <v>0.11326443201793493</v>
      </c>
      <c r="K5" s="2">
        <v>8369608.660191291</v>
      </c>
    </row>
    <row r="6" spans="1:11" x14ac:dyDescent="0.3">
      <c r="F6" t="s">
        <v>8</v>
      </c>
    </row>
    <row r="7" spans="1:11" x14ac:dyDescent="0.3">
      <c r="F7" t="s">
        <v>9</v>
      </c>
      <c r="G7" s="2">
        <v>9359315.090942204</v>
      </c>
      <c r="H7" s="4">
        <f>G7/G5</f>
        <v>0.96129165590675891</v>
      </c>
      <c r="I7">
        <v>412740</v>
      </c>
      <c r="J7" s="4">
        <f>I7/I5</f>
        <v>0.96702771471346938</v>
      </c>
      <c r="K7" s="2">
        <v>8175025.4971611807</v>
      </c>
    </row>
    <row r="8" spans="1:11" x14ac:dyDescent="0.3">
      <c r="F8" t="s">
        <v>10</v>
      </c>
      <c r="G8" s="2">
        <f>G5-G7</f>
        <v>376871.66718983278</v>
      </c>
      <c r="H8" s="4">
        <f>1-H7</f>
        <v>3.8708344093241087E-2</v>
      </c>
      <c r="I8">
        <f>I5-I7</f>
        <v>14073</v>
      </c>
      <c r="J8" s="4">
        <f>1-J7</f>
        <v>3.2972285286530623E-2</v>
      </c>
      <c r="K8" s="2">
        <f>K5-K7</f>
        <v>194583.1630301103</v>
      </c>
    </row>
    <row r="9" spans="1:11" x14ac:dyDescent="0.3">
      <c r="E9" s="6" t="s">
        <v>11</v>
      </c>
      <c r="F9" s="6"/>
      <c r="G9" s="2">
        <v>1843323.4415852439</v>
      </c>
      <c r="H9" s="4">
        <f>1-H5-H10</f>
        <v>0.15565919154273583</v>
      </c>
      <c r="I9">
        <v>3320102</v>
      </c>
      <c r="J9" s="4">
        <f>1-J5-J10</f>
        <v>0.88106376158085586</v>
      </c>
      <c r="K9" s="2">
        <v>281224401.55429995</v>
      </c>
    </row>
    <row r="10" spans="1:11" x14ac:dyDescent="0.3">
      <c r="E10" s="6" t="s">
        <v>12</v>
      </c>
      <c r="F10" s="6"/>
      <c r="G10" s="2">
        <v>262536.66764784203</v>
      </c>
      <c r="H10" s="4">
        <f>G10/G4</f>
        <v>2.2169872369898577E-2</v>
      </c>
      <c r="I10">
        <v>21373</v>
      </c>
      <c r="J10" s="4">
        <f>I10/I4</f>
        <v>5.6718064012092496E-3</v>
      </c>
      <c r="K10" s="2">
        <v>3815162.291689558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1762267.2811876289</v>
      </c>
      <c r="H13" s="5">
        <f>G13/G5</f>
        <v>0.18100179515514281</v>
      </c>
      <c r="I13" s="1">
        <f>I14+I15</f>
        <v>55326</v>
      </c>
      <c r="J13" s="5">
        <f>I13/I5</f>
        <v>0.12962585488258324</v>
      </c>
      <c r="K13" s="3">
        <f>K14+K15</f>
        <v>1944370.065388985</v>
      </c>
    </row>
    <row r="14" spans="1:11" x14ac:dyDescent="0.3">
      <c r="E14" s="6" t="s">
        <v>15</v>
      </c>
      <c r="F14" s="6"/>
      <c r="G14" s="2">
        <v>1704466.031687849</v>
      </c>
      <c r="H14" s="4">
        <f>G14/G7</f>
        <v>0.18211439780859648</v>
      </c>
      <c r="I14">
        <v>51897</v>
      </c>
      <c r="J14" s="4">
        <f>I14/I7</f>
        <v>0.12573775258031691</v>
      </c>
      <c r="K14" s="2">
        <v>1944097.1447456861</v>
      </c>
    </row>
    <row r="15" spans="1:11" x14ac:dyDescent="0.3">
      <c r="E15" s="6" t="s">
        <v>16</v>
      </c>
      <c r="F15" s="6"/>
      <c r="G15" s="2">
        <v>57801.249499780002</v>
      </c>
      <c r="H15" s="4">
        <f>G15/G8</f>
        <v>0.1533711725553121</v>
      </c>
      <c r="I15">
        <v>3429</v>
      </c>
      <c r="J15" s="4">
        <f>I15/I8</f>
        <v>0.24365806864208059</v>
      </c>
      <c r="K15" s="2">
        <v>272.92064329900001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837566.46923692198</v>
      </c>
      <c r="H18" s="4">
        <f>G18/G5</f>
        <v>8.6026130151761346E-2</v>
      </c>
      <c r="I18">
        <v>30427</v>
      </c>
      <c r="J18" s="4">
        <f>I18/I5</f>
        <v>7.1288831408602829E-2</v>
      </c>
      <c r="K18" s="2">
        <v>1394050.2769994179</v>
      </c>
    </row>
    <row r="19" spans="2:11" x14ac:dyDescent="0.3">
      <c r="E19" s="6" t="s">
        <v>20</v>
      </c>
      <c r="F19" s="6"/>
      <c r="G19" s="2">
        <v>2886918.7095834468</v>
      </c>
      <c r="H19" s="4">
        <f>G19/G5</f>
        <v>0.29651431112618926</v>
      </c>
      <c r="I19">
        <v>102204</v>
      </c>
      <c r="J19" s="4">
        <f>I19/I5</f>
        <v>0.23945849821818924</v>
      </c>
      <c r="K19" s="2">
        <v>2159855.5694797901</v>
      </c>
    </row>
    <row r="20" spans="2:11" x14ac:dyDescent="0.3">
      <c r="E20" s="6" t="s">
        <v>21</v>
      </c>
      <c r="F20" s="6"/>
      <c r="G20" s="2">
        <v>5999361.7789448304</v>
      </c>
      <c r="H20" s="4">
        <f>1-H18-H19</f>
        <v>0.6174595587220495</v>
      </c>
      <c r="I20">
        <v>293266</v>
      </c>
      <c r="J20" s="4">
        <f>1-J18-J19</f>
        <v>0.68925267037320792</v>
      </c>
      <c r="K20" s="2">
        <v>4189839.5543188429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447311.44507726998</v>
      </c>
      <c r="H22" s="4">
        <f>G22/G20</f>
        <v>7.455983845600711E-2</v>
      </c>
      <c r="I22">
        <v>43621</v>
      </c>
      <c r="J22" s="4">
        <f>I22/I20</f>
        <v>0.14874209761786228</v>
      </c>
      <c r="K22" s="2">
        <v>836530.09451020998</v>
      </c>
    </row>
    <row r="23" spans="2:11" x14ac:dyDescent="0.3">
      <c r="F23" t="s">
        <v>24</v>
      </c>
      <c r="G23" s="2">
        <f>G20-G22</f>
        <v>5552050.3338675601</v>
      </c>
      <c r="H23" s="4">
        <f>1-H22</f>
        <v>0.92544016154399289</v>
      </c>
      <c r="I23">
        <f>I20-I22</f>
        <v>249645</v>
      </c>
      <c r="J23" s="4">
        <f>1-J22</f>
        <v>0.85125790238213772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1300312.338083247</v>
      </c>
      <c r="H26" s="4">
        <f>G26/G5</f>
        <v>0.13355458049294056</v>
      </c>
      <c r="I26">
        <v>57859</v>
      </c>
      <c r="J26" s="4">
        <f>I26/I5</f>
        <v>0.13556053822165678</v>
      </c>
      <c r="K26" s="2">
        <v>1253863.2073952879</v>
      </c>
    </row>
    <row r="27" spans="2:11" x14ac:dyDescent="0.3">
      <c r="E27" s="6" t="s">
        <v>27</v>
      </c>
      <c r="F27" s="6"/>
      <c r="G27" s="2">
        <v>8379656.7129393937</v>
      </c>
      <c r="H27" s="4">
        <f>G27/G5</f>
        <v>0.86067132041611494</v>
      </c>
      <c r="I27">
        <v>367028</v>
      </c>
      <c r="J27" s="4">
        <f>I27/I5</f>
        <v>0.85992694692992011</v>
      </c>
      <c r="K27" s="2">
        <v>7034472.9693755908</v>
      </c>
    </row>
    <row r="28" spans="2:11" x14ac:dyDescent="0.3">
      <c r="E28" s="6" t="s">
        <v>28</v>
      </c>
      <c r="F28" s="6"/>
      <c r="G28" s="2">
        <v>6842.5069159100003</v>
      </c>
      <c r="H28" s="4">
        <f>G28/G5</f>
        <v>7.0279125553902053E-4</v>
      </c>
      <c r="I28">
        <v>168</v>
      </c>
      <c r="J28" s="4">
        <f>I28/I5</f>
        <v>3.9361500235466116E-4</v>
      </c>
      <c r="K28" s="2">
        <v>39.380587986000002</v>
      </c>
    </row>
    <row r="29" spans="2:11" x14ac:dyDescent="0.3">
      <c r="E29" s="6" t="s">
        <v>29</v>
      </c>
      <c r="F29" s="6"/>
      <c r="G29" s="2">
        <v>36948.612398240002</v>
      </c>
      <c r="H29" s="4">
        <f>G29/G5</f>
        <v>3.7949777788906015E-3</v>
      </c>
      <c r="I29">
        <v>730</v>
      </c>
      <c r="J29" s="4">
        <f>I29/I5</f>
        <v>1.7103509030887063E-3</v>
      </c>
      <c r="K29" s="2">
        <v>337.173348315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"/>
  <sheetData>
    <row r="1" spans="1:2" x14ac:dyDescent="0.3">
      <c r="A1" t="s">
        <v>30</v>
      </c>
    </row>
    <row r="2" spans="1:2" x14ac:dyDescent="0.3">
      <c r="A2" t="s">
        <v>31</v>
      </c>
      <c r="B2">
        <f>'NEWT - UK'!$G$7</f>
        <v>9818683.3045796473</v>
      </c>
    </row>
    <row r="3" spans="1:2" x14ac:dyDescent="0.3">
      <c r="A3" t="s">
        <v>32</v>
      </c>
      <c r="B3">
        <f>'NEWT - UK'!$G$8</f>
        <v>228857.19888500869</v>
      </c>
    </row>
    <row r="4" spans="1:2" x14ac:dyDescent="0.3">
      <c r="A4" t="s">
        <v>33</v>
      </c>
      <c r="B4">
        <f>'NEWT - UK'!$G$9</f>
        <v>486465.72139820899</v>
      </c>
    </row>
    <row r="5" spans="1:2" x14ac:dyDescent="0.3">
      <c r="A5" t="s">
        <v>34</v>
      </c>
      <c r="B5">
        <f>'NEWT - UK'!$G$10</f>
        <v>22.868246706000001</v>
      </c>
    </row>
    <row r="14" spans="1:2" x14ac:dyDescent="0.3">
      <c r="A14" t="s">
        <v>35</v>
      </c>
    </row>
    <row r="15" spans="1:2" x14ac:dyDescent="0.3">
      <c r="A15" t="s">
        <v>31</v>
      </c>
      <c r="B15">
        <f>'NEWT - UK'!$I$7</f>
        <v>321964</v>
      </c>
    </row>
    <row r="16" spans="1:2" x14ac:dyDescent="0.3">
      <c r="A16" t="s">
        <v>32</v>
      </c>
      <c r="B16">
        <f>'NEWT - UK'!$I$8</f>
        <v>9517</v>
      </c>
    </row>
    <row r="17" spans="1:2" x14ac:dyDescent="0.3">
      <c r="A17" t="s">
        <v>33</v>
      </c>
      <c r="B17">
        <f>'NEWT - UK'!$I$9</f>
        <v>664296</v>
      </c>
    </row>
    <row r="18" spans="1:2" x14ac:dyDescent="0.3">
      <c r="A18" t="s">
        <v>34</v>
      </c>
      <c r="B18">
        <f>'NEWT - UK'!$I$10</f>
        <v>16</v>
      </c>
    </row>
    <row r="26" spans="1:2" x14ac:dyDescent="0.3">
      <c r="A26" t="s">
        <v>18</v>
      </c>
    </row>
    <row r="27" spans="1:2" x14ac:dyDescent="0.3">
      <c r="A27" t="s">
        <v>36</v>
      </c>
      <c r="B27">
        <f>'NEWT - UK'!$G$18</f>
        <v>981451.73874602804</v>
      </c>
    </row>
    <row r="28" spans="1:2" x14ac:dyDescent="0.3">
      <c r="A28" t="s">
        <v>37</v>
      </c>
      <c r="B28">
        <f>'NEWT - UK'!$G$19</f>
        <v>3015771.2870761151</v>
      </c>
    </row>
    <row r="29" spans="1:2" x14ac:dyDescent="0.3">
      <c r="A29" t="s">
        <v>38</v>
      </c>
      <c r="B29">
        <f>'NEWT - UK'!$G$22</f>
        <v>73451.430566288007</v>
      </c>
    </row>
    <row r="30" spans="1:2" x14ac:dyDescent="0.3">
      <c r="A30" t="s">
        <v>39</v>
      </c>
      <c r="B30">
        <f>'NEWT - UK'!$G$23</f>
        <v>5976866.0470762243</v>
      </c>
    </row>
    <row r="39" spans="1:2" x14ac:dyDescent="0.3">
      <c r="A39" t="s">
        <v>40</v>
      </c>
    </row>
    <row r="40" spans="1:2" x14ac:dyDescent="0.3">
      <c r="A40" t="s">
        <v>41</v>
      </c>
      <c r="B40">
        <f>'NEWT - UK'!$G$26</f>
        <v>1560412.5204182239</v>
      </c>
    </row>
    <row r="41" spans="1:2" x14ac:dyDescent="0.3">
      <c r="A41" t="s">
        <v>42</v>
      </c>
      <c r="B41">
        <f>'NEWT - UK'!$G$27</f>
        <v>8486692.4369364604</v>
      </c>
    </row>
    <row r="42" spans="1:2" x14ac:dyDescent="0.3">
      <c r="A42" t="s">
        <v>43</v>
      </c>
      <c r="B42">
        <f>'NEWT - UK'!$G$28</f>
        <v>0</v>
      </c>
    </row>
    <row r="43" spans="1:2" x14ac:dyDescent="0.3">
      <c r="A43" t="s">
        <v>44</v>
      </c>
      <c r="B43">
        <f>'NEWT - UK'!$G$29</f>
        <v>435.54610997100002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2024-02-26T11:08:40Z</dcterms:created>
  <dcterms:modified xsi:type="dcterms:W3CDTF">2024-02-26T11:08:40Z</dcterms:modified>
</cp:coreProperties>
</file>