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cma01-my.sharepoint.com/personal/ludovic_cathan_icmagroup_org/Documents/Desktop/"/>
    </mc:Choice>
  </mc:AlternateContent>
  <xr:revisionPtr revIDLastSave="0" documentId="8_{5C7FC6AA-A397-43D4-91DA-5BEB0EDB38B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NEWT - UK" sheetId="2" r:id="rId1"/>
    <sheet name="Outstanding - UK" sheetId="5" r:id="rId2"/>
    <sheet name="Images - UK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3" i="3" l="1"/>
  <c r="B42" i="3"/>
  <c r="B41" i="3"/>
  <c r="B40" i="3"/>
  <c r="B29" i="3"/>
  <c r="B28" i="3"/>
  <c r="B27" i="3"/>
  <c r="B18" i="3"/>
  <c r="B17" i="3"/>
  <c r="B15" i="3"/>
  <c r="B5" i="3"/>
  <c r="B4" i="3"/>
  <c r="B3" i="3"/>
  <c r="B2" i="3"/>
  <c r="J29" i="5"/>
  <c r="H29" i="5"/>
  <c r="J28" i="5"/>
  <c r="H28" i="5"/>
  <c r="J27" i="5"/>
  <c r="H27" i="5"/>
  <c r="J26" i="5"/>
  <c r="H26" i="5"/>
  <c r="I23" i="5"/>
  <c r="G23" i="5"/>
  <c r="J22" i="5"/>
  <c r="J23" i="5" s="1"/>
  <c r="H22" i="5"/>
  <c r="H23" i="5" s="1"/>
  <c r="J19" i="5"/>
  <c r="H19" i="5"/>
  <c r="H20" i="5" s="1"/>
  <c r="J18" i="5"/>
  <c r="J20" i="5" s="1"/>
  <c r="H18" i="5"/>
  <c r="J14" i="5"/>
  <c r="H14" i="5"/>
  <c r="K13" i="5"/>
  <c r="J13" i="5"/>
  <c r="I13" i="5"/>
  <c r="G13" i="5"/>
  <c r="H13" i="5" s="1"/>
  <c r="J10" i="5"/>
  <c r="H10" i="5"/>
  <c r="K8" i="5"/>
  <c r="J8" i="5"/>
  <c r="I8" i="5"/>
  <c r="J15" i="5" s="1"/>
  <c r="H8" i="5"/>
  <c r="G8" i="5"/>
  <c r="H15" i="5" s="1"/>
  <c r="J7" i="5"/>
  <c r="H7" i="5"/>
  <c r="J5" i="5"/>
  <c r="J9" i="5" s="1"/>
  <c r="H5" i="5"/>
  <c r="H9" i="5" s="1"/>
  <c r="J29" i="2"/>
  <c r="H29" i="2"/>
  <c r="J28" i="2"/>
  <c r="H28" i="2"/>
  <c r="J27" i="2"/>
  <c r="H27" i="2"/>
  <c r="J26" i="2"/>
  <c r="H26" i="2"/>
  <c r="I23" i="2"/>
  <c r="H23" i="2"/>
  <c r="G23" i="2"/>
  <c r="B30" i="3" s="1"/>
  <c r="J22" i="2"/>
  <c r="J23" i="2" s="1"/>
  <c r="H22" i="2"/>
  <c r="J19" i="2"/>
  <c r="H19" i="2"/>
  <c r="J18" i="2"/>
  <c r="J20" i="2" s="1"/>
  <c r="H18" i="2"/>
  <c r="H20" i="2" s="1"/>
  <c r="H15" i="2"/>
  <c r="J14" i="2"/>
  <c r="H14" i="2"/>
  <c r="K13" i="2"/>
  <c r="I13" i="2"/>
  <c r="J13" i="2" s="1"/>
  <c r="G13" i="2"/>
  <c r="H13" i="2" s="1"/>
  <c r="J10" i="2"/>
  <c r="H10" i="2"/>
  <c r="J9" i="2"/>
  <c r="K8" i="2"/>
  <c r="J8" i="2"/>
  <c r="I8" i="2"/>
  <c r="J15" i="2" s="1"/>
  <c r="H8" i="2"/>
  <c r="G8" i="2"/>
  <c r="J7" i="2"/>
  <c r="H7" i="2"/>
  <c r="J5" i="2"/>
  <c r="H5" i="2"/>
  <c r="H9" i="2" s="1"/>
  <c r="B16" i="3" l="1"/>
</calcChain>
</file>

<file path=xl/sharedStrings.xml><?xml version="1.0" encoding="utf-8"?>
<sst xmlns="http://schemas.openxmlformats.org/spreadsheetml/2006/main" count="82" uniqueCount="45">
  <si>
    <r>
      <rPr>
        <b/>
        <sz val="20"/>
        <rFont val="Calibri"/>
      </rPr>
      <t xml:space="preserve">SFTR Public Data
</t>
    </r>
    <r>
      <rPr>
        <b/>
        <sz val="9"/>
        <color rgb="FF000000"/>
        <rFont val="Calibri"/>
      </rPr>
      <t>for week ending 15 September 2023</t>
    </r>
  </si>
  <si>
    <t>Cash Value (Eur mn)</t>
  </si>
  <si>
    <t>Percentage</t>
  </si>
  <si>
    <t>Number Of Transactions</t>
  </si>
  <si>
    <t>Collateral Market Value (Eur mn)*</t>
  </si>
  <si>
    <t>ALL SFTS</t>
  </si>
  <si>
    <t>Total SFT</t>
  </si>
  <si>
    <t>Total Repos</t>
  </si>
  <si>
    <t>Of which</t>
  </si>
  <si>
    <t>Total repurchase transactions (REPO)</t>
  </si>
  <si>
    <t>Total buy/sell-backs (SBSC)</t>
  </si>
  <si>
    <t>Total securities/commodities lending/ borrowing (SLEB)</t>
  </si>
  <si>
    <t>Total margin lending (MGLD)</t>
  </si>
  <si>
    <t>REPOS</t>
  </si>
  <si>
    <t>Cleared Repos</t>
  </si>
  <si>
    <t>Repurchase transactions (REPO)</t>
  </si>
  <si>
    <t>Buy/sell-backs (SBSC)</t>
  </si>
  <si>
    <t>*Percentages of the total in each type of repo</t>
  </si>
  <si>
    <t>Execution Venue</t>
  </si>
  <si>
    <t>GB-based Trading Venues</t>
  </si>
  <si>
    <t>Non GB-based Trading Venues</t>
  </si>
  <si>
    <t>OTC</t>
  </si>
  <si>
    <t>of which</t>
  </si>
  <si>
    <t>OTC registered post trade on a Trading Venue (MIC = XOFF)</t>
  </si>
  <si>
    <t>Pure OTC (MIC = XXXX)</t>
  </si>
  <si>
    <t>Counterparties</t>
  </si>
  <si>
    <t>GB-GB counterparties</t>
  </si>
  <si>
    <t>GB-nonGB counterparties</t>
  </si>
  <si>
    <t>NonGB - GB counterparties</t>
  </si>
  <si>
    <t>NonGB-nonGB counterparties</t>
  </si>
  <si>
    <t>New Reported Loan Values</t>
  </si>
  <si>
    <t>Repo</t>
  </si>
  <si>
    <t>SBSC</t>
  </si>
  <si>
    <t>SLEB</t>
  </si>
  <si>
    <t>MGLD</t>
  </si>
  <si>
    <t>New Reported Transaction Numbers</t>
  </si>
  <si>
    <t>GB MIC</t>
  </si>
  <si>
    <t>nGB MIC</t>
  </si>
  <si>
    <t>XOFF</t>
  </si>
  <si>
    <t>XXXX</t>
  </si>
  <si>
    <t>Location of Counterparties</t>
  </si>
  <si>
    <t>GB-GB</t>
  </si>
  <si>
    <t>GB-nGB</t>
  </si>
  <si>
    <t>nGB-GB</t>
  </si>
  <si>
    <t>nGB-nGB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</si>
</sst>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\ ###\ ###\ ###\ ###\ ##0.00"/>
    <numFmt numFmtId="165" formatCode="#0.0%"/>
  </numFmts>
  <fonts count="5">
    <font>
      <sz val="11"/>
      <name val="Calibri"/>
    </font>
    <font>
      <b/>
      <sz val="11"/>
      <name val="Calibri"/>
    </font>
    <font>
      <sz val="11"/>
      <color rgb="FFFFFFFF"/>
      <name val="Calibri"/>
    </font>
    <font>
      <b/>
      <sz val="20"/>
      <name val="Calibri"/>
    </font>
    <font>
      <b/>
      <sz val="9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CE6F1"/>
      </patternFill>
    </fill>
    <fill>
      <patternFill patternType="solid">
        <fgColor rgb="FF36609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/>
    <xf numFmtId="164" fontId="0" fillId="0" borderId="0" xfId="0" applyNumberFormat="1"/>
    <xf numFmtId="164" fontId="1" fillId="2" borderId="0" xfId="0" applyNumberFormat="1" applyFont="1" applyFill="1"/>
    <xf numFmtId="165" fontId="0" fillId="0" borderId="0" xfId="0" applyNumberFormat="1"/>
    <xf numFmtId="165" fontId="1" fillId="2" borderId="0" xfId="0" applyNumberFormat="1" applyFont="1" applyFill="1"/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0" xfId="0" applyNumberFormat="1"/>
    <xf numFmtId="165" fontId="0" fillId="0" borderId="0" xfId="0" applyNumberFormat="1"/>
    <xf numFmtId="0" fontId="2" fillId="3" borderId="0" xfId="0" applyFont="1" applyFill="1"/>
    <xf numFmtId="164" fontId="2" fillId="3" borderId="0" xfId="0" applyNumberFormat="1" applyFont="1" applyFill="1"/>
    <xf numFmtId="165" fontId="2" fillId="3" borderId="0" xfId="0" applyNumberFormat="1" applyFont="1" applyFill="1"/>
    <xf numFmtId="0" fontId="1" fillId="2" borderId="0" xfId="0" applyFont="1" applyFill="1"/>
    <xf numFmtId="164" fontId="1" fillId="2" borderId="0" xfId="0" applyNumberFormat="1" applyFont="1" applyFill="1"/>
    <xf numFmtId="165" fontId="1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Loan Values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UK'!$A$2:$A$5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UK'!$B$2:$B$5</c:f>
              <c:numCache>
                <c:formatCode>General</c:formatCode>
                <c:ptCount val="4"/>
                <c:pt idx="0">
                  <c:v>9788764.6251799036</c:v>
                </c:pt>
                <c:pt idx="1">
                  <c:v>288461.46284373663</c:v>
                </c:pt>
                <c:pt idx="2">
                  <c:v>401856.58688461001</c:v>
                </c:pt>
                <c:pt idx="3">
                  <c:v>16.518346863000001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EA7C-41D9-B4B6-7BADD395DD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Transaction Numbers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UK'!$A$15:$A$18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UK'!$B$15:$B$18</c:f>
              <c:numCache>
                <c:formatCode>General</c:formatCode>
                <c:ptCount val="4"/>
                <c:pt idx="0">
                  <c:v>322005</c:v>
                </c:pt>
                <c:pt idx="1">
                  <c:v>10532</c:v>
                </c:pt>
                <c:pt idx="2">
                  <c:v>727403</c:v>
                </c:pt>
                <c:pt idx="3">
                  <c:v>18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38D6-485D-B34F-12EC19E00D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Execution Venue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UK'!$A$27:$A$30</c:f>
              <c:strCache>
                <c:ptCount val="4"/>
                <c:pt idx="0">
                  <c:v>GB MIC</c:v>
                </c:pt>
                <c:pt idx="1">
                  <c:v>nGB MIC</c:v>
                </c:pt>
                <c:pt idx="2">
                  <c:v>XOFF</c:v>
                </c:pt>
                <c:pt idx="3">
                  <c:v>XXXX</c:v>
                </c:pt>
              </c:strCache>
            </c:strRef>
          </c:cat>
          <c:val>
            <c:numRef>
              <c:f>'Images - UK'!$B$27:$B$30</c:f>
              <c:numCache>
                <c:formatCode>General</c:formatCode>
                <c:ptCount val="4"/>
                <c:pt idx="0">
                  <c:v>963380.307547612</c:v>
                </c:pt>
                <c:pt idx="1">
                  <c:v>2890543.1663309531</c:v>
                </c:pt>
                <c:pt idx="2">
                  <c:v>427639.43348091102</c:v>
                </c:pt>
                <c:pt idx="3">
                  <c:v>5795663.1806641631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F952-4C74-BCAF-944AD313B4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Location of Counterparties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UK'!$A$40:$A$43</c:f>
              <c:strCache>
                <c:ptCount val="4"/>
                <c:pt idx="0">
                  <c:v>GB-GB</c:v>
                </c:pt>
                <c:pt idx="1">
                  <c:v>GB-nGB</c:v>
                </c:pt>
                <c:pt idx="2">
                  <c:v>nGB-GB</c:v>
                </c:pt>
                <c:pt idx="3">
                  <c:v>nGB-nGB</c:v>
                </c:pt>
              </c:strCache>
            </c:strRef>
          </c:cat>
          <c:val>
            <c:numRef>
              <c:f>'Images - UK'!$B$40:$B$43</c:f>
              <c:numCache>
                <c:formatCode>General</c:formatCode>
                <c:ptCount val="4"/>
                <c:pt idx="0">
                  <c:v>1546606.8403259199</c:v>
                </c:pt>
                <c:pt idx="1">
                  <c:v>8415068.828799095</c:v>
                </c:pt>
                <c:pt idx="2">
                  <c:v>84420.307044386995</c:v>
                </c:pt>
                <c:pt idx="3">
                  <c:v>31130.111854236999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8822-402A-A172-87E5B2D265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1</xdr:row>
      <xdr:rowOff>47625</xdr:rowOff>
    </xdr:from>
    <xdr:to>
      <xdr:col>13</xdr:col>
      <xdr:colOff>323850</xdr:colOff>
      <xdr:row>11</xdr:row>
      <xdr:rowOff>47625</xdr:rowOff>
    </xdr:to>
    <xdr:graphicFrame macro="">
      <xdr:nvGraphicFramePr>
        <xdr:cNvPr id="2" name="New Reported Loan Values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95250</xdr:colOff>
      <xdr:row>14</xdr:row>
      <xdr:rowOff>47625</xdr:rowOff>
    </xdr:from>
    <xdr:to>
      <xdr:col>13</xdr:col>
      <xdr:colOff>323850</xdr:colOff>
      <xdr:row>24</xdr:row>
      <xdr:rowOff>47625</xdr:rowOff>
    </xdr:to>
    <xdr:graphicFrame macro="">
      <xdr:nvGraphicFramePr>
        <xdr:cNvPr id="3" name="New Reported Transaction Numbers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95250</xdr:colOff>
      <xdr:row>26</xdr:row>
      <xdr:rowOff>47625</xdr:rowOff>
    </xdr:from>
    <xdr:to>
      <xdr:col>13</xdr:col>
      <xdr:colOff>323850</xdr:colOff>
      <xdr:row>36</xdr:row>
      <xdr:rowOff>47625</xdr:rowOff>
    </xdr:to>
    <xdr:graphicFrame macro="">
      <xdr:nvGraphicFramePr>
        <xdr:cNvPr id="4" name="Execution Venue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95250</xdr:colOff>
      <xdr:row>39</xdr:row>
      <xdr:rowOff>47625</xdr:rowOff>
    </xdr:from>
    <xdr:to>
      <xdr:col>13</xdr:col>
      <xdr:colOff>323850</xdr:colOff>
      <xdr:row>49</xdr:row>
      <xdr:rowOff>47625</xdr:rowOff>
    </xdr:to>
    <xdr:graphicFrame macro="">
      <xdr:nvGraphicFramePr>
        <xdr:cNvPr id="5" name="Location of Counterparties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"/>
  <sheetViews>
    <sheetView tabSelected="1" workbookViewId="0">
      <selection sqref="A1:E1"/>
    </sheetView>
  </sheetViews>
  <sheetFormatPr defaultRowHeight="14.4"/>
  <cols>
    <col min="2" max="2" width="9.109375" customWidth="1"/>
    <col min="3" max="5" width="2" customWidth="1"/>
    <col min="6" max="6" width="53.44140625" customWidth="1"/>
    <col min="7" max="7" width="19.44140625" style="2" customWidth="1"/>
    <col min="8" max="8" width="11.44140625" style="4" customWidth="1"/>
    <col min="9" max="9" width="23.21875" customWidth="1"/>
    <col min="10" max="10" width="11.44140625" style="4" customWidth="1"/>
    <col min="11" max="11" width="32" style="2" customWidth="1"/>
  </cols>
  <sheetData>
    <row r="1" spans="1:11" ht="79.95" customHeight="1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>
      <c r="B4" s="1"/>
      <c r="C4" s="1"/>
      <c r="D4" s="13" t="s">
        <v>6</v>
      </c>
      <c r="E4" s="13"/>
      <c r="F4" s="13"/>
      <c r="G4" s="3">
        <v>10479099.193255112</v>
      </c>
      <c r="H4" s="5"/>
      <c r="I4" s="1">
        <v>1059958</v>
      </c>
      <c r="J4" s="5"/>
      <c r="K4" s="3">
        <v>1724143.333940163</v>
      </c>
    </row>
    <row r="5" spans="1:11">
      <c r="E5" s="6" t="s">
        <v>7</v>
      </c>
      <c r="F5" s="6"/>
      <c r="G5" s="2">
        <v>10077226.08802364</v>
      </c>
      <c r="H5" s="4">
        <f>G5/G4</f>
        <v>0.96165003328815346</v>
      </c>
      <c r="I5">
        <v>332537</v>
      </c>
      <c r="J5" s="4">
        <f>I5/I4</f>
        <v>0.31372658161927169</v>
      </c>
      <c r="K5" s="2">
        <v>1430284.174144411</v>
      </c>
    </row>
    <row r="6" spans="1:11">
      <c r="F6" t="s">
        <v>8</v>
      </c>
    </row>
    <row r="7" spans="1:11">
      <c r="F7" t="s">
        <v>9</v>
      </c>
      <c r="G7" s="2">
        <v>9788764.6251799036</v>
      </c>
      <c r="H7" s="4">
        <f>G7/G5</f>
        <v>0.97137491405630361</v>
      </c>
      <c r="I7">
        <v>322005</v>
      </c>
      <c r="J7" s="4">
        <f>I7/I5</f>
        <v>0.96832833639564919</v>
      </c>
      <c r="K7" s="2">
        <v>1406243.293948076</v>
      </c>
    </row>
    <row r="8" spans="1:11">
      <c r="F8" t="s">
        <v>10</v>
      </c>
      <c r="G8" s="2">
        <f>G5-G7</f>
        <v>288461.46284373663</v>
      </c>
      <c r="H8" s="4">
        <f>1-H7</f>
        <v>2.8625085943696393E-2</v>
      </c>
      <c r="I8">
        <f>I5-I7</f>
        <v>10532</v>
      </c>
      <c r="J8" s="4">
        <f>1-J7</f>
        <v>3.1671663604350808E-2</v>
      </c>
      <c r="K8" s="2">
        <f>K5-K7</f>
        <v>24040.880196335027</v>
      </c>
    </row>
    <row r="9" spans="1:11">
      <c r="E9" s="6" t="s">
        <v>11</v>
      </c>
      <c r="F9" s="6"/>
      <c r="G9" s="2">
        <v>401856.58688461001</v>
      </c>
      <c r="H9" s="4">
        <f>1-H5-H10</f>
        <v>3.8348390398218968E-2</v>
      </c>
      <c r="I9">
        <v>727403</v>
      </c>
      <c r="J9" s="4">
        <f>1-J5-J10</f>
        <v>0.68625643657578883</v>
      </c>
      <c r="K9" s="2">
        <v>293697.62681258901</v>
      </c>
    </row>
    <row r="10" spans="1:11">
      <c r="E10" s="6" t="s">
        <v>12</v>
      </c>
      <c r="F10" s="6"/>
      <c r="G10" s="2">
        <v>16.518346863000001</v>
      </c>
      <c r="H10" s="4">
        <f>G10/G4</f>
        <v>1.5763136275713528E-6</v>
      </c>
      <c r="I10">
        <v>18</v>
      </c>
      <c r="J10" s="4">
        <f>I10/I4</f>
        <v>1.6981804939440998E-5</v>
      </c>
      <c r="K10" s="2">
        <v>161.53298316300001</v>
      </c>
    </row>
    <row r="12" spans="1:11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>
      <c r="B13" s="1"/>
      <c r="C13" s="1"/>
      <c r="D13" s="13" t="s">
        <v>14</v>
      </c>
      <c r="E13" s="13"/>
      <c r="F13" s="13"/>
      <c r="G13" s="3">
        <f>G14+G15</f>
        <v>2715036.0792511143</v>
      </c>
      <c r="H13" s="5">
        <f>G13/G5</f>
        <v>0.2694229598041688</v>
      </c>
      <c r="I13" s="1">
        <f>I14+I15</f>
        <v>103205</v>
      </c>
      <c r="J13" s="5">
        <f>I13/I5</f>
        <v>0.31035644153883629</v>
      </c>
      <c r="K13" s="3">
        <f>K14+K15</f>
        <v>59363.345823167001</v>
      </c>
    </row>
    <row r="14" spans="1:11">
      <c r="E14" s="6" t="s">
        <v>15</v>
      </c>
      <c r="F14" s="6"/>
      <c r="G14" s="2">
        <v>2610574.7665586742</v>
      </c>
      <c r="H14" s="4">
        <f>G14/G7</f>
        <v>0.26669093256603821</v>
      </c>
      <c r="I14">
        <v>97060</v>
      </c>
      <c r="J14" s="4">
        <f>I14/I7</f>
        <v>0.30142389093337058</v>
      </c>
      <c r="K14" s="2">
        <v>59070.306120947003</v>
      </c>
    </row>
    <row r="15" spans="1:11">
      <c r="E15" s="6" t="s">
        <v>16</v>
      </c>
      <c r="F15" s="6"/>
      <c r="G15" s="2">
        <v>104461.31269244</v>
      </c>
      <c r="H15" s="4">
        <f>G15/G8</f>
        <v>0.36213264559719738</v>
      </c>
      <c r="I15">
        <v>6145</v>
      </c>
      <c r="J15" s="4">
        <f>I15/I8</f>
        <v>0.58345993163691612</v>
      </c>
      <c r="K15" s="2">
        <v>293.03970221999998</v>
      </c>
    </row>
    <row r="16" spans="1:11">
      <c r="E16" s="6" t="s">
        <v>17</v>
      </c>
      <c r="F16" s="6"/>
      <c r="G16" s="8"/>
      <c r="H16" s="9"/>
      <c r="I16" s="6"/>
      <c r="J16" s="9"/>
      <c r="K16" s="8"/>
    </row>
    <row r="17" spans="2:11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>
      <c r="E18" s="6" t="s">
        <v>19</v>
      </c>
      <c r="F18" s="6"/>
      <c r="G18" s="2">
        <v>963380.307547612</v>
      </c>
      <c r="H18" s="4">
        <f>G18/G5</f>
        <v>9.5599751274068265E-2</v>
      </c>
      <c r="I18">
        <v>37351</v>
      </c>
      <c r="J18" s="4">
        <f>I18/I5</f>
        <v>0.11232133567091783</v>
      </c>
      <c r="K18" s="2">
        <v>19269.253190068001</v>
      </c>
    </row>
    <row r="19" spans="2:11">
      <c r="E19" s="6" t="s">
        <v>20</v>
      </c>
      <c r="F19" s="6"/>
      <c r="G19" s="2">
        <v>2890543.1663309531</v>
      </c>
      <c r="H19" s="4">
        <f>G19/G5</f>
        <v>0.28683916993449637</v>
      </c>
      <c r="I19">
        <v>97142</v>
      </c>
      <c r="J19" s="4">
        <f>I19/I5</f>
        <v>0.29212388395877753</v>
      </c>
      <c r="K19" s="2">
        <v>865678.66175523004</v>
      </c>
    </row>
    <row r="20" spans="2:11">
      <c r="E20" s="6" t="s">
        <v>21</v>
      </c>
      <c r="F20" s="6"/>
      <c r="G20" s="2">
        <v>6223302.614145074</v>
      </c>
      <c r="H20" s="4">
        <f>1-H18-H19</f>
        <v>0.6175610787914354</v>
      </c>
      <c r="I20">
        <v>198044</v>
      </c>
      <c r="J20" s="4">
        <f>1-J18-J19</f>
        <v>0.59555478037030463</v>
      </c>
      <c r="K20" s="2">
        <v>545336.259199113</v>
      </c>
    </row>
    <row r="21" spans="2:11">
      <c r="F21" t="s">
        <v>22</v>
      </c>
    </row>
    <row r="22" spans="2:11">
      <c r="F22" t="s">
        <v>23</v>
      </c>
      <c r="G22" s="2">
        <v>427639.43348091102</v>
      </c>
      <c r="H22" s="4">
        <f>G22/G20</f>
        <v>6.8715834661313188E-2</v>
      </c>
      <c r="I22">
        <v>25117</v>
      </c>
      <c r="J22" s="4">
        <f>I22/I20</f>
        <v>0.12682535194199268</v>
      </c>
      <c r="K22" s="2">
        <v>2400.4976205819999</v>
      </c>
    </row>
    <row r="23" spans="2:11">
      <c r="F23" t="s">
        <v>24</v>
      </c>
      <c r="G23" s="2">
        <f>G20-G22</f>
        <v>5795663.1806641631</v>
      </c>
      <c r="H23" s="4">
        <f>1-H22</f>
        <v>0.93128416533868685</v>
      </c>
      <c r="I23">
        <f>I20-I22</f>
        <v>172927</v>
      </c>
      <c r="J23" s="4">
        <f>1-J22</f>
        <v>0.87317464805800737</v>
      </c>
    </row>
    <row r="25" spans="2:11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>
      <c r="E26" s="6" t="s">
        <v>26</v>
      </c>
      <c r="F26" s="6"/>
      <c r="G26" s="2">
        <v>1546606.8403259199</v>
      </c>
      <c r="H26" s="4">
        <f>G26/G5</f>
        <v>0.15347545314717084</v>
      </c>
      <c r="I26">
        <v>57339</v>
      </c>
      <c r="J26" s="4">
        <f>I26/I5</f>
        <v>0.17242893272026871</v>
      </c>
      <c r="K26" s="2">
        <v>847751.18289777695</v>
      </c>
    </row>
    <row r="27" spans="2:11">
      <c r="E27" s="6" t="s">
        <v>27</v>
      </c>
      <c r="F27" s="6"/>
      <c r="G27" s="2">
        <v>8415068.828799095</v>
      </c>
      <c r="H27" s="4">
        <f>G27/G5</f>
        <v>0.83505805618473228</v>
      </c>
      <c r="I27">
        <v>272304</v>
      </c>
      <c r="J27" s="4">
        <f>I27/I5</f>
        <v>0.81886827631210968</v>
      </c>
      <c r="K27" s="2">
        <v>582532.99124663405</v>
      </c>
    </row>
    <row r="28" spans="2:11">
      <c r="E28" s="6" t="s">
        <v>28</v>
      </c>
      <c r="F28" s="6"/>
      <c r="G28" s="2">
        <v>84420.307044386995</v>
      </c>
      <c r="H28" s="4">
        <f>G28/G5</f>
        <v>8.3773358171170716E-3</v>
      </c>
      <c r="I28">
        <v>2408</v>
      </c>
      <c r="J28" s="4">
        <f>I28/I5</f>
        <v>7.2412994644205008E-3</v>
      </c>
      <c r="K28" s="2">
        <v>0</v>
      </c>
    </row>
    <row r="29" spans="2:11">
      <c r="E29" s="6" t="s">
        <v>29</v>
      </c>
      <c r="F29" s="6"/>
      <c r="G29" s="2">
        <v>31130.111854236999</v>
      </c>
      <c r="H29" s="4">
        <f>G29/G5</f>
        <v>3.0891548509796589E-3</v>
      </c>
      <c r="I29">
        <v>486</v>
      </c>
      <c r="J29" s="4">
        <f>I29/I5</f>
        <v>1.4614915032011475E-3</v>
      </c>
      <c r="K29" s="2">
        <v>0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9"/>
  <sheetViews>
    <sheetView workbookViewId="0"/>
  </sheetViews>
  <sheetFormatPr defaultRowHeight="14.4"/>
  <cols>
    <col min="2" max="2" width="9.109375" customWidth="1"/>
    <col min="3" max="5" width="2" customWidth="1"/>
    <col min="6" max="6" width="53.44140625" customWidth="1"/>
    <col min="7" max="7" width="19.44140625" style="2" customWidth="1"/>
    <col min="8" max="8" width="11.44140625" style="4" customWidth="1"/>
    <col min="9" max="9" width="23.21875" customWidth="1"/>
    <col min="10" max="10" width="11.44140625" style="4" customWidth="1"/>
    <col min="11" max="11" width="32" style="2" customWidth="1"/>
  </cols>
  <sheetData>
    <row r="1" spans="1:11" ht="79.95" customHeight="1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>
      <c r="B4" s="1"/>
      <c r="C4" s="1"/>
      <c r="D4" s="13" t="s">
        <v>6</v>
      </c>
      <c r="E4" s="13"/>
      <c r="F4" s="13"/>
      <c r="G4" s="3">
        <v>11746490.016042979</v>
      </c>
      <c r="H4" s="5"/>
      <c r="I4" s="1">
        <v>3926813</v>
      </c>
      <c r="J4" s="5"/>
      <c r="K4" s="3">
        <v>437197129.04197454</v>
      </c>
    </row>
    <row r="5" spans="1:11">
      <c r="E5" s="6" t="s">
        <v>7</v>
      </c>
      <c r="F5" s="6"/>
      <c r="G5" s="2">
        <v>9788064.2759497818</v>
      </c>
      <c r="H5" s="4">
        <f>G5/G4</f>
        <v>0.83327566469486269</v>
      </c>
      <c r="I5">
        <v>465034</v>
      </c>
      <c r="J5" s="4">
        <f>I5/I4</f>
        <v>0.11842529807250816</v>
      </c>
      <c r="K5" s="2">
        <v>112661820.93118429</v>
      </c>
    </row>
    <row r="6" spans="1:11">
      <c r="F6" t="s">
        <v>8</v>
      </c>
    </row>
    <row r="7" spans="1:11">
      <c r="F7" t="s">
        <v>9</v>
      </c>
      <c r="G7" s="2">
        <v>9367342.8791812938</v>
      </c>
      <c r="H7" s="4">
        <f>G7/G5</f>
        <v>0.9570168947702723</v>
      </c>
      <c r="I7">
        <v>451561</v>
      </c>
      <c r="J7" s="4">
        <f>I7/I5</f>
        <v>0.97102792483990419</v>
      </c>
      <c r="K7" s="2">
        <v>112436341.43485829</v>
      </c>
    </row>
    <row r="8" spans="1:11">
      <c r="F8" t="s">
        <v>10</v>
      </c>
      <c r="G8" s="2">
        <f>G5-G7</f>
        <v>420721.39676848799</v>
      </c>
      <c r="H8" s="4">
        <f>1-H7</f>
        <v>4.2983105229727703E-2</v>
      </c>
      <c r="I8">
        <f>I5-I7</f>
        <v>13473</v>
      </c>
      <c r="J8" s="4">
        <f>1-J7</f>
        <v>2.8972075160095812E-2</v>
      </c>
      <c r="K8" s="2">
        <f>K5-K7</f>
        <v>225479.4963259995</v>
      </c>
    </row>
    <row r="9" spans="1:11">
      <c r="E9" s="6" t="s">
        <v>11</v>
      </c>
      <c r="F9" s="6"/>
      <c r="G9" s="2">
        <v>1715224.761200316</v>
      </c>
      <c r="H9" s="4">
        <f>1-H5-H10</f>
        <v>0.14602019487163531</v>
      </c>
      <c r="I9">
        <v>3441302</v>
      </c>
      <c r="J9" s="4">
        <f>1-J5-J10</f>
        <v>0.87636004057234207</v>
      </c>
      <c r="K9" s="2">
        <v>320762574.08048719</v>
      </c>
    </row>
    <row r="10" spans="1:11">
      <c r="E10" s="6" t="s">
        <v>12</v>
      </c>
      <c r="F10" s="6"/>
      <c r="G10" s="2">
        <v>243200.97889288299</v>
      </c>
      <c r="H10" s="4">
        <f>G10/G4</f>
        <v>2.0704140433501998E-2</v>
      </c>
      <c r="I10">
        <v>20477</v>
      </c>
      <c r="J10" s="4">
        <f>I10/I4</f>
        <v>5.2146613551498381E-3</v>
      </c>
      <c r="K10" s="2">
        <v>3772734.030303081</v>
      </c>
    </row>
    <row r="12" spans="1:11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>
      <c r="B13" s="1"/>
      <c r="C13" s="1"/>
      <c r="D13" s="13" t="s">
        <v>14</v>
      </c>
      <c r="E13" s="13"/>
      <c r="F13" s="13"/>
      <c r="G13" s="3">
        <f>G14+G15</f>
        <v>1856931.8947602531</v>
      </c>
      <c r="H13" s="5">
        <f>G13/G5</f>
        <v>0.18971390485480505</v>
      </c>
      <c r="I13" s="1">
        <f>I14+I15</f>
        <v>58521</v>
      </c>
      <c r="J13" s="5">
        <f>I13/I5</f>
        <v>0.12584241152259834</v>
      </c>
      <c r="K13" s="3">
        <f>K14+K15</f>
        <v>1448592.7213117711</v>
      </c>
    </row>
    <row r="14" spans="1:11">
      <c r="E14" s="6" t="s">
        <v>15</v>
      </c>
      <c r="F14" s="6"/>
      <c r="G14" s="2">
        <v>1781431.8000220731</v>
      </c>
      <c r="H14" s="4">
        <f>G14/G7</f>
        <v>0.19017471902104327</v>
      </c>
      <c r="I14">
        <v>54569</v>
      </c>
      <c r="J14" s="4">
        <f>I14/I7</f>
        <v>0.12084524571431102</v>
      </c>
      <c r="K14" s="2">
        <v>1448451.738567003</v>
      </c>
    </row>
    <row r="15" spans="1:11">
      <c r="E15" s="6" t="s">
        <v>16</v>
      </c>
      <c r="F15" s="6"/>
      <c r="G15" s="2">
        <v>75500.094738180007</v>
      </c>
      <c r="H15" s="4">
        <f>G15/G8</f>
        <v>0.17945389827588384</v>
      </c>
      <c r="I15">
        <v>3952</v>
      </c>
      <c r="J15" s="4">
        <f>I15/I8</f>
        <v>0.29332739553180437</v>
      </c>
      <c r="K15" s="2">
        <v>140.982744768</v>
      </c>
    </row>
    <row r="16" spans="1:11">
      <c r="E16" s="6" t="s">
        <v>17</v>
      </c>
      <c r="F16" s="6"/>
      <c r="G16" s="8"/>
      <c r="H16" s="9"/>
      <c r="I16" s="6"/>
      <c r="J16" s="9"/>
      <c r="K16" s="8"/>
    </row>
    <row r="17" spans="2:11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>
      <c r="E18" s="6" t="s">
        <v>19</v>
      </c>
      <c r="F18" s="6"/>
      <c r="G18" s="2">
        <v>760868.39578617294</v>
      </c>
      <c r="H18" s="4">
        <f>G18/G5</f>
        <v>7.7734307247624021E-2</v>
      </c>
      <c r="I18">
        <v>28045</v>
      </c>
      <c r="J18" s="4">
        <f>I18/I5</f>
        <v>6.030741838231183E-2</v>
      </c>
      <c r="K18" s="2">
        <v>1217506.541935818</v>
      </c>
    </row>
    <row r="19" spans="2:11">
      <c r="E19" s="6" t="s">
        <v>20</v>
      </c>
      <c r="F19" s="6"/>
      <c r="G19" s="2">
        <v>2738701.2729248079</v>
      </c>
      <c r="H19" s="4">
        <f>G19/G5</f>
        <v>0.27980009077525791</v>
      </c>
      <c r="I19">
        <v>96249</v>
      </c>
      <c r="J19" s="4">
        <f>I19/I5</f>
        <v>0.2069719633403149</v>
      </c>
      <c r="K19" s="2">
        <v>1709582.6163844729</v>
      </c>
    </row>
    <row r="20" spans="2:11">
      <c r="E20" s="6" t="s">
        <v>21</v>
      </c>
      <c r="F20" s="6"/>
      <c r="G20" s="2">
        <v>6275911.2916361699</v>
      </c>
      <c r="H20" s="4">
        <f>1-H18-H19</f>
        <v>0.64246560197711811</v>
      </c>
      <c r="I20">
        <v>339797</v>
      </c>
      <c r="J20" s="4">
        <f>1-J18-J19</f>
        <v>0.73272061827737334</v>
      </c>
      <c r="K20" s="2">
        <v>109168505.11370106</v>
      </c>
    </row>
    <row r="21" spans="2:11">
      <c r="F21" t="s">
        <v>22</v>
      </c>
    </row>
    <row r="22" spans="2:11">
      <c r="F22" t="s">
        <v>23</v>
      </c>
      <c r="G22" s="2">
        <v>890149.31091012899</v>
      </c>
      <c r="H22" s="4">
        <f>G22/G20</f>
        <v>0.14183586566885037</v>
      </c>
      <c r="I22">
        <v>104876</v>
      </c>
      <c r="J22" s="4">
        <f>I22/I20</f>
        <v>0.30864310161655339</v>
      </c>
      <c r="K22" s="2">
        <v>603746.06496901298</v>
      </c>
    </row>
    <row r="23" spans="2:11">
      <c r="F23" t="s">
        <v>24</v>
      </c>
      <c r="G23" s="2">
        <f>G20-G22</f>
        <v>5385761.9807260409</v>
      </c>
      <c r="H23" s="4">
        <f>1-H22</f>
        <v>0.85816413433114969</v>
      </c>
      <c r="I23">
        <f>I20-I22</f>
        <v>234921</v>
      </c>
      <c r="J23" s="4">
        <f>1-J22</f>
        <v>0.69135689838344661</v>
      </c>
    </row>
    <row r="25" spans="2:11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>
      <c r="E26" s="6" t="s">
        <v>26</v>
      </c>
      <c r="F26" s="6"/>
      <c r="G26" s="2">
        <v>1263093.872360169</v>
      </c>
      <c r="H26" s="4">
        <f>G26/G5</f>
        <v>0.12904429688551519</v>
      </c>
      <c r="I26">
        <v>54292</v>
      </c>
      <c r="J26" s="4">
        <f>I26/I5</f>
        <v>0.11674845280130056</v>
      </c>
      <c r="K26" s="2">
        <v>106500988.6955716</v>
      </c>
    </row>
    <row r="27" spans="2:11">
      <c r="E27" s="6" t="s">
        <v>27</v>
      </c>
      <c r="F27" s="6"/>
      <c r="G27" s="2">
        <v>8299072.5461857002</v>
      </c>
      <c r="H27" s="4">
        <f>G27/G5</f>
        <v>0.84787679281768946</v>
      </c>
      <c r="I27">
        <v>404565</v>
      </c>
      <c r="J27" s="4">
        <f>I27/I5</f>
        <v>0.86996864745373459</v>
      </c>
      <c r="K27" s="2">
        <v>6078367.3781648567</v>
      </c>
    </row>
    <row r="28" spans="2:11">
      <c r="E28" s="6" t="s">
        <v>28</v>
      </c>
      <c r="F28" s="6"/>
      <c r="G28" s="2">
        <v>75687.168778524996</v>
      </c>
      <c r="H28" s="4">
        <f>G28/G5</f>
        <v>7.7325982589321234E-3</v>
      </c>
      <c r="I28">
        <v>2078</v>
      </c>
      <c r="J28" s="4">
        <f>I28/I5</f>
        <v>4.4684904759651981E-3</v>
      </c>
      <c r="K28" s="2">
        <v>286.911508207</v>
      </c>
    </row>
    <row r="29" spans="2:11">
      <c r="E29" s="6" t="s">
        <v>29</v>
      </c>
      <c r="F29" s="6"/>
      <c r="G29" s="2">
        <v>101798.149316517</v>
      </c>
      <c r="H29" s="4">
        <f>G29/G5</f>
        <v>1.0400233023259244E-2</v>
      </c>
      <c r="I29">
        <v>1918</v>
      </c>
      <c r="J29" s="4">
        <f>I29/I5</f>
        <v>4.1244296115982917E-3</v>
      </c>
      <c r="K29" s="2">
        <v>797.89376726399996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3"/>
  <sheetViews>
    <sheetView workbookViewId="0"/>
  </sheetViews>
  <sheetFormatPr defaultRowHeight="30" customHeight="1"/>
  <sheetData>
    <row r="1" spans="1:2">
      <c r="A1" t="s">
        <v>30</v>
      </c>
    </row>
    <row r="2" spans="1:2">
      <c r="A2" t="s">
        <v>31</v>
      </c>
      <c r="B2">
        <f>'NEWT - UK'!$G$7</f>
        <v>9788764.6251799036</v>
      </c>
    </row>
    <row r="3" spans="1:2">
      <c r="A3" t="s">
        <v>32</v>
      </c>
      <c r="B3">
        <f>'NEWT - UK'!$G$8</f>
        <v>288461.46284373663</v>
      </c>
    </row>
    <row r="4" spans="1:2">
      <c r="A4" t="s">
        <v>33</v>
      </c>
      <c r="B4">
        <f>'NEWT - UK'!$G$9</f>
        <v>401856.58688461001</v>
      </c>
    </row>
    <row r="5" spans="1:2">
      <c r="A5" t="s">
        <v>34</v>
      </c>
      <c r="B5">
        <f>'NEWT - UK'!$G$10</f>
        <v>16.518346863000001</v>
      </c>
    </row>
    <row r="14" spans="1:2">
      <c r="A14" t="s">
        <v>35</v>
      </c>
    </row>
    <row r="15" spans="1:2">
      <c r="A15" t="s">
        <v>31</v>
      </c>
      <c r="B15">
        <f>'NEWT - UK'!$I$7</f>
        <v>322005</v>
      </c>
    </row>
    <row r="16" spans="1:2">
      <c r="A16" t="s">
        <v>32</v>
      </c>
      <c r="B16">
        <f>'NEWT - UK'!$I$8</f>
        <v>10532</v>
      </c>
    </row>
    <row r="17" spans="1:2">
      <c r="A17" t="s">
        <v>33</v>
      </c>
      <c r="B17">
        <f>'NEWT - UK'!$I$9</f>
        <v>727403</v>
      </c>
    </row>
    <row r="18" spans="1:2">
      <c r="A18" t="s">
        <v>34</v>
      </c>
      <c r="B18">
        <f>'NEWT - UK'!$I$10</f>
        <v>18</v>
      </c>
    </row>
    <row r="26" spans="1:2">
      <c r="A26" t="s">
        <v>18</v>
      </c>
    </row>
    <row r="27" spans="1:2">
      <c r="A27" t="s">
        <v>36</v>
      </c>
      <c r="B27">
        <f>'NEWT - UK'!$G$18</f>
        <v>963380.307547612</v>
      </c>
    </row>
    <row r="28" spans="1:2">
      <c r="A28" t="s">
        <v>37</v>
      </c>
      <c r="B28">
        <f>'NEWT - UK'!$G$19</f>
        <v>2890543.1663309531</v>
      </c>
    </row>
    <row r="29" spans="1:2">
      <c r="A29" t="s">
        <v>38</v>
      </c>
      <c r="B29">
        <f>'NEWT - UK'!$G$22</f>
        <v>427639.43348091102</v>
      </c>
    </row>
    <row r="30" spans="1:2">
      <c r="A30" t="s">
        <v>39</v>
      </c>
      <c r="B30">
        <f>'NEWT - UK'!$G$23</f>
        <v>5795663.1806641631</v>
      </c>
    </row>
    <row r="39" spans="1:2">
      <c r="A39" t="s">
        <v>40</v>
      </c>
    </row>
    <row r="40" spans="1:2">
      <c r="A40" t="s">
        <v>41</v>
      </c>
      <c r="B40">
        <f>'NEWT - UK'!$G$26</f>
        <v>1546606.8403259199</v>
      </c>
    </row>
    <row r="41" spans="1:2">
      <c r="A41" t="s">
        <v>42</v>
      </c>
      <c r="B41">
        <f>'NEWT - UK'!$G$27</f>
        <v>8415068.828799095</v>
      </c>
    </row>
    <row r="42" spans="1:2">
      <c r="A42" t="s">
        <v>43</v>
      </c>
      <c r="B42">
        <f>'NEWT - UK'!$G$28</f>
        <v>84420.307044386995</v>
      </c>
    </row>
    <row r="43" spans="1:2">
      <c r="A43" t="s">
        <v>44</v>
      </c>
      <c r="B43">
        <f>'NEWT - UK'!$G$29</f>
        <v>31130.111854236999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NEWT - UK</vt:lpstr>
      <vt:lpstr>Outstanding - UK</vt:lpstr>
      <vt:lpstr>Images - UK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Ludovic Cathan</dc:creator>
  <cp:lastModifiedBy>Ludovic Cathan</cp:lastModifiedBy>
  <dcterms:created xsi:type="dcterms:W3CDTF">2023-09-19T08:49:19Z</dcterms:created>
  <dcterms:modified xsi:type="dcterms:W3CDTF">2023-09-19T08:49:19Z</dcterms:modified>
</cp:coreProperties>
</file>