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4F1BC401-D5D8-48A9-8E9D-1128CB87BF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H20" i="5"/>
  <c r="J19" i="5"/>
  <c r="H19" i="5"/>
  <c r="J18" i="5"/>
  <c r="J20" i="5" s="1"/>
  <c r="H18" i="5"/>
  <c r="J15" i="5"/>
  <c r="J14" i="5"/>
  <c r="H14" i="5"/>
  <c r="K13" i="5"/>
  <c r="J13" i="5"/>
  <c r="I13" i="5"/>
  <c r="G13" i="5"/>
  <c r="H13" i="5" s="1"/>
  <c r="J10" i="5"/>
  <c r="H10" i="5"/>
  <c r="H9" i="5"/>
  <c r="K8" i="5"/>
  <c r="J8" i="5"/>
  <c r="I8" i="5"/>
  <c r="G8" i="5"/>
  <c r="H15" i="5" s="1"/>
  <c r="J7" i="5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I23" i="2"/>
  <c r="H23" i="2"/>
  <c r="G23" i="2"/>
  <c r="B31" i="3" s="1"/>
  <c r="J22" i="2"/>
  <c r="J23" i="2" s="1"/>
  <c r="H22" i="2"/>
  <c r="J20" i="2"/>
  <c r="J19" i="2"/>
  <c r="H19" i="2"/>
  <c r="J18" i="2"/>
  <c r="H18" i="2"/>
  <c r="H20" i="2" s="1"/>
  <c r="H15" i="2"/>
  <c r="J14" i="2"/>
  <c r="H14" i="2"/>
  <c r="K13" i="2"/>
  <c r="I13" i="2"/>
  <c r="J13" i="2" s="1"/>
  <c r="G13" i="2"/>
  <c r="H13" i="2" s="1"/>
  <c r="J10" i="2"/>
  <c r="H10" i="2"/>
  <c r="H9" i="2" s="1"/>
  <c r="K8" i="2"/>
  <c r="J8" i="2"/>
  <c r="I8" i="2"/>
  <c r="J15" i="2" s="1"/>
  <c r="H8" i="2"/>
  <c r="G8" i="2"/>
  <c r="B4" i="3" s="1"/>
  <c r="J7" i="2"/>
  <c r="H7" i="2"/>
  <c r="J5" i="2"/>
  <c r="J9" i="2" s="1"/>
  <c r="H5" i="2"/>
  <c r="B17" i="3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<sst xmlns="http://schemas.openxmlformats.org/spreadsheetml/2006/main" count="83" uniqueCount="46">
  <si>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14 July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</si>
  <si>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</si>
  <si>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</si>
  <si>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</si>
  <si>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</si>
  <si>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</si>
  <si>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</si>
  <si>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</si>
  <si>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</si>
  <si>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</si>
  <si>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</si>
  <si>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</si>
  <si>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</si>
  <si>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</si>
  <si>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</si>
  <si>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</si>
  <si>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</si>
  <si>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</si>
  <si>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</si>
  <si>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</si>
  <si>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</si>
  <si>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</si>
  <si>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</si>
  <si>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</si>
  <si>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</si>
  <si>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</si>
  <si>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</si>
  <si>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</si>
  <si>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</si>
  <si>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</si>
  <si>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</si>
  <si>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</si>
  <si>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</si>
  <si>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</si>
  <si>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</si>
  <si>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</si>
  <si>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</si>
  <si>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</si>
  <si>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</si>
  <si>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</si>
  <si>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</si>
  <si>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</si>
  <si>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</si>
  <si>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</si>
  <si>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</si>
  <si>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2"/>
        <rFont val="Calibri"/>
        <family val="2"/>
      </rPr>
      <t>SFTR Public Data</t>
    </r>
    <r>
      <rPr>
        <sz val="11"/>
        <rFont val="Calibri"/>
      </rPr>
      <t xml:space="preserve">
for week ending 14 July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</si>
</sst>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9473785.5716672279</c:v>
                </c:pt>
                <c:pt idx="1">
                  <c:v>295111.45608883165</c:v>
                </c:pt>
                <c:pt idx="2">
                  <c:v>375382.23368017701</c:v>
                </c:pt>
                <c:pt idx="3">
                  <c:v>165.311563885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890-492B-95D7-014E3CB17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323679</c:v>
                </c:pt>
                <c:pt idx="1">
                  <c:v>12193</c:v>
                </c:pt>
                <c:pt idx="2">
                  <c:v>684903</c:v>
                </c:pt>
                <c:pt idx="3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4C-4226-A491-8781EA9B6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1043669.222053436</c:v>
                </c:pt>
                <c:pt idx="1">
                  <c:v>2948985.566718786</c:v>
                </c:pt>
                <c:pt idx="2">
                  <c:v>510292.39975746302</c:v>
                </c:pt>
                <c:pt idx="3">
                  <c:v>5265949.8392263763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036-466F-AE48-2952C5632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1590765.358482084</c:v>
                </c:pt>
                <c:pt idx="1">
                  <c:v>8047896.8713716026</c:v>
                </c:pt>
                <c:pt idx="2">
                  <c:v>99434.365273934003</c:v>
                </c:pt>
                <c:pt idx="3">
                  <c:v>30800.432628440001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EB9-400B-A456-BBB51D029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10144444.573000124</v>
      </c>
      <c r="H4" s="5"/>
      <c r="I4" s="1">
        <v>1020792</v>
      </c>
      <c r="J4" s="5"/>
      <c r="K4" s="3">
        <v>4299603.2366509112</v>
      </c>
    </row>
    <row r="5" spans="1:11">
      <c r="E5" s="6" t="s">
        <v>7</v>
      </c>
      <c r="F5" s="6"/>
      <c r="G5" s="2">
        <v>9768897.0277560595</v>
      </c>
      <c r="H5" s="4">
        <f>G5/G4</f>
        <v>0.96297997957979875</v>
      </c>
      <c r="I5">
        <v>335872</v>
      </c>
      <c r="J5" s="4">
        <f>I5/I4</f>
        <v>0.32903079177736505</v>
      </c>
      <c r="K5" s="2">
        <v>3991904.2249246431</v>
      </c>
    </row>
    <row r="6" spans="1:11">
      <c r="F6" t="s">
        <v>8</v>
      </c>
    </row>
    <row r="7" spans="1:11">
      <c r="F7" t="s">
        <v>9</v>
      </c>
      <c r="G7" s="2">
        <v>9473785.5716672279</v>
      </c>
      <c r="H7" s="4">
        <f>G7/G5</f>
        <v>0.9697907086900045</v>
      </c>
      <c r="I7">
        <v>323679</v>
      </c>
      <c r="J7" s="4">
        <f>I7/I5</f>
        <v>0.96369747999237809</v>
      </c>
      <c r="K7" s="2">
        <v>3974820.3988779858</v>
      </c>
    </row>
    <row r="8" spans="1:11">
      <c r="F8" t="s">
        <v>10</v>
      </c>
      <c r="G8" s="2">
        <f>G5-G7</f>
        <v>295111.45608883165</v>
      </c>
      <c r="H8" s="4">
        <f>1-H7</f>
        <v>3.0209291309995501E-2</v>
      </c>
      <c r="I8">
        <f>I5-I7</f>
        <v>12193</v>
      </c>
      <c r="J8" s="4">
        <f>1-J7</f>
        <v>3.6302520007621908E-2</v>
      </c>
      <c r="K8" s="2">
        <f>K5-K7</f>
        <v>17083.826046657283</v>
      </c>
    </row>
    <row r="9" spans="1:11">
      <c r="E9" s="6" t="s">
        <v>11</v>
      </c>
      <c r="F9" s="6"/>
      <c r="G9" s="2">
        <v>375382.23368017701</v>
      </c>
      <c r="H9" s="4">
        <f>1-H5-H10</f>
        <v>3.7003724647407046E-2</v>
      </c>
      <c r="I9">
        <v>684903</v>
      </c>
      <c r="J9" s="4">
        <f>1-J5-J10</f>
        <v>0.67095255448710411</v>
      </c>
      <c r="K9" s="2">
        <v>307499.21900944097</v>
      </c>
    </row>
    <row r="10" spans="1:11">
      <c r="E10" s="6" t="s">
        <v>12</v>
      </c>
      <c r="F10" s="6"/>
      <c r="G10" s="2">
        <v>165.311563885</v>
      </c>
      <c r="H10" s="4">
        <f>G10/G4</f>
        <v>1.6295772794203425E-5</v>
      </c>
      <c r="I10">
        <v>17</v>
      </c>
      <c r="J10" s="4">
        <f>I10/I4</f>
        <v>1.6653735530842719E-5</v>
      </c>
      <c r="K10" s="2">
        <v>199.79271682699999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2449844.0741671659</v>
      </c>
      <c r="H13" s="5">
        <f>G13/G5</f>
        <v>0.25078000793810201</v>
      </c>
      <c r="I13" s="1">
        <f>I14+I15</f>
        <v>94422</v>
      </c>
      <c r="J13" s="5">
        <f>I13/I5</f>
        <v>0.28112495236280488</v>
      </c>
      <c r="K13" s="3">
        <f>K14+K15</f>
        <v>41416.343656831996</v>
      </c>
    </row>
    <row r="14" spans="1:11">
      <c r="E14" s="6" t="s">
        <v>15</v>
      </c>
      <c r="F14" s="6"/>
      <c r="G14" s="2">
        <v>2352299.2152973758</v>
      </c>
      <c r="H14" s="4">
        <f>G14/G7</f>
        <v>0.24829559393156186</v>
      </c>
      <c r="I14">
        <v>88794</v>
      </c>
      <c r="J14" s="4">
        <f>I14/I7</f>
        <v>0.27432734283039678</v>
      </c>
      <c r="K14" s="2">
        <v>40986.633300451998</v>
      </c>
    </row>
    <row r="15" spans="1:11">
      <c r="E15" s="6" t="s">
        <v>16</v>
      </c>
      <c r="F15" s="6"/>
      <c r="G15" s="2">
        <v>97544.858869789998</v>
      </c>
      <c r="H15" s="4">
        <f>G15/G8</f>
        <v>0.33053565646881555</v>
      </c>
      <c r="I15">
        <v>5628</v>
      </c>
      <c r="J15" s="4">
        <f>I15/I8</f>
        <v>0.46157631427868451</v>
      </c>
      <c r="K15" s="2">
        <v>429.71035638000001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1043669.222053436</v>
      </c>
      <c r="H18" s="4">
        <f>G18/G5</f>
        <v>0.10683593235634396</v>
      </c>
      <c r="I18">
        <v>40847</v>
      </c>
      <c r="J18" s="4">
        <f>I18/I5</f>
        <v>0.12161478182164634</v>
      </c>
      <c r="K18" s="2">
        <v>22451.275877028998</v>
      </c>
    </row>
    <row r="19" spans="2:11">
      <c r="E19" s="6" t="s">
        <v>20</v>
      </c>
      <c r="F19" s="6"/>
      <c r="G19" s="2">
        <v>2948985.566718786</v>
      </c>
      <c r="H19" s="4">
        <f>G19/G5</f>
        <v>0.30187497711767525</v>
      </c>
      <c r="I19">
        <v>100131</v>
      </c>
      <c r="J19" s="4">
        <f>I19/I5</f>
        <v>0.29812249904725607</v>
      </c>
      <c r="K19" s="2">
        <v>3112058.8977429881</v>
      </c>
    </row>
    <row r="20" spans="2:11">
      <c r="E20" s="6" t="s">
        <v>21</v>
      </c>
      <c r="F20" s="6"/>
      <c r="G20" s="2">
        <v>5776242.2389838388</v>
      </c>
      <c r="H20" s="4">
        <f>1-H18-H19</f>
        <v>0.59128909052598089</v>
      </c>
      <c r="I20">
        <v>194894</v>
      </c>
      <c r="J20" s="4">
        <f>1-J18-J19</f>
        <v>0.58026271913109762</v>
      </c>
      <c r="K20" s="2">
        <v>857394.05130462605</v>
      </c>
    </row>
    <row r="21" spans="2:11">
      <c r="F21" t="s">
        <v>22</v>
      </c>
    </row>
    <row r="22" spans="2:11">
      <c r="F22" t="s">
        <v>23</v>
      </c>
      <c r="G22" s="2">
        <v>510292.39975746302</v>
      </c>
      <c r="H22" s="4">
        <f>G22/G20</f>
        <v>8.8343317098701538E-2</v>
      </c>
      <c r="I22">
        <v>27832</v>
      </c>
      <c r="J22" s="4">
        <f>I22/I20</f>
        <v>0.14280583291430213</v>
      </c>
      <c r="K22" s="2">
        <v>3186.863767499</v>
      </c>
    </row>
    <row r="23" spans="2:11">
      <c r="F23" t="s">
        <v>24</v>
      </c>
      <c r="G23" s="2">
        <f>G20-G22</f>
        <v>5265949.8392263763</v>
      </c>
      <c r="H23" s="4">
        <f>1-H22</f>
        <v>0.91165668290129842</v>
      </c>
      <c r="I23">
        <f>I20-I22</f>
        <v>167062</v>
      </c>
      <c r="J23" s="4">
        <f>1-J22</f>
        <v>0.85719416708569784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1590765.358482084</v>
      </c>
      <c r="H26" s="4">
        <f>G26/G5</f>
        <v>0.16283981231067257</v>
      </c>
      <c r="I26">
        <v>60099</v>
      </c>
      <c r="J26" s="4">
        <f>I26/I5</f>
        <v>0.17893423685213414</v>
      </c>
      <c r="K26" s="2">
        <v>3299285.246968993</v>
      </c>
    </row>
    <row r="27" spans="2:11">
      <c r="E27" s="6" t="s">
        <v>27</v>
      </c>
      <c r="F27" s="6"/>
      <c r="G27" s="2">
        <v>8047896.8713716026</v>
      </c>
      <c r="H27" s="4">
        <f>G27/G5</f>
        <v>0.82382861120404549</v>
      </c>
      <c r="I27">
        <v>272208</v>
      </c>
      <c r="J27" s="4">
        <f>I27/I5</f>
        <v>0.81045160060975607</v>
      </c>
      <c r="K27" s="2">
        <v>692618.97795564996</v>
      </c>
    </row>
    <row r="28" spans="2:11">
      <c r="E28" s="6" t="s">
        <v>28</v>
      </c>
      <c r="F28" s="6"/>
      <c r="G28" s="2">
        <v>99434.365273934003</v>
      </c>
      <c r="H28" s="4">
        <f>G28/G5</f>
        <v>1.0178668583711577E-2</v>
      </c>
      <c r="I28">
        <v>3050</v>
      </c>
      <c r="J28" s="4">
        <f>I28/I5</f>
        <v>9.0808403201219513E-3</v>
      </c>
      <c r="K28" s="2">
        <v>0</v>
      </c>
    </row>
    <row r="29" spans="2:11">
      <c r="E29" s="6" t="s">
        <v>29</v>
      </c>
      <c r="F29" s="6"/>
      <c r="G29" s="2">
        <v>30800.432628440001</v>
      </c>
      <c r="H29" s="4">
        <f>G29/G5</f>
        <v>3.1529079015704333E-3</v>
      </c>
      <c r="I29">
        <v>515</v>
      </c>
      <c r="J29" s="4">
        <f>I29/I5</f>
        <v>1.5333222179878048E-3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11504034.533103796</v>
      </c>
      <c r="H4" s="5"/>
      <c r="I4" s="1">
        <v>4525403</v>
      </c>
      <c r="J4" s="5"/>
      <c r="K4" s="3">
        <v>392400477.04735541</v>
      </c>
    </row>
    <row r="5" spans="1:11">
      <c r="E5" s="6" t="s">
        <v>7</v>
      </c>
      <c r="F5" s="6"/>
      <c r="G5" s="2">
        <v>9360258.0075788479</v>
      </c>
      <c r="H5" s="4">
        <f>G5/G4</f>
        <v>0.81365002692263688</v>
      </c>
      <c r="I5">
        <v>459290</v>
      </c>
      <c r="J5" s="4">
        <f>I5/I4</f>
        <v>0.10149151357348726</v>
      </c>
      <c r="K5" s="2">
        <v>8278328.6513553699</v>
      </c>
    </row>
    <row r="6" spans="1:11">
      <c r="F6" t="s">
        <v>8</v>
      </c>
    </row>
    <row r="7" spans="1:11">
      <c r="F7" t="s">
        <v>9</v>
      </c>
      <c r="G7" s="2">
        <v>8968842.2768735439</v>
      </c>
      <c r="H7" s="4">
        <f>G7/G5</f>
        <v>0.95818323272837336</v>
      </c>
      <c r="I7">
        <v>445193</v>
      </c>
      <c r="J7" s="4">
        <f>I7/I5</f>
        <v>0.96930697380739839</v>
      </c>
      <c r="K7" s="2">
        <v>8079048.5440675691</v>
      </c>
    </row>
    <row r="8" spans="1:11">
      <c r="F8" t="s">
        <v>10</v>
      </c>
      <c r="G8" s="2">
        <f>G5-G7</f>
        <v>391415.73070530407</v>
      </c>
      <c r="H8" s="4">
        <f>1-H7</f>
        <v>4.1816767271626643E-2</v>
      </c>
      <c r="I8">
        <f>I5-I7</f>
        <v>14097</v>
      </c>
      <c r="J8" s="4">
        <f>1-J7</f>
        <v>3.0693026192601613E-2</v>
      </c>
      <c r="K8" s="2">
        <f>K5-K7</f>
        <v>199280.10728780087</v>
      </c>
    </row>
    <row r="9" spans="1:11">
      <c r="E9" s="6" t="s">
        <v>11</v>
      </c>
      <c r="F9" s="6"/>
      <c r="G9" s="2">
        <v>1906292.007146121</v>
      </c>
      <c r="H9" s="4">
        <f>1-H5-H10</f>
        <v>0.16570638775992982</v>
      </c>
      <c r="I9">
        <v>4045511</v>
      </c>
      <c r="J9" s="4">
        <f>1-J5-J10</f>
        <v>0.89395596370091235</v>
      </c>
      <c r="K9" s="2">
        <v>380735379.31160468</v>
      </c>
    </row>
    <row r="10" spans="1:11">
      <c r="E10" s="6" t="s">
        <v>12</v>
      </c>
      <c r="F10" s="6"/>
      <c r="G10" s="2">
        <v>237484.51837882699</v>
      </c>
      <c r="H10" s="4">
        <f>G10/G4</f>
        <v>2.0643585317433284E-2</v>
      </c>
      <c r="I10">
        <v>20602</v>
      </c>
      <c r="J10" s="4">
        <f>I10/I4</f>
        <v>4.5525227256003496E-3</v>
      </c>
      <c r="K10" s="2">
        <v>3386769.0843954128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1603803.218862656</v>
      </c>
      <c r="H13" s="5">
        <f>G13/G5</f>
        <v>0.17134177472074838</v>
      </c>
      <c r="I13" s="1">
        <f>I14+I15</f>
        <v>51724</v>
      </c>
      <c r="J13" s="5">
        <f>I13/I5</f>
        <v>0.11261730061616844</v>
      </c>
      <c r="K13" s="3">
        <f>K14+K15</f>
        <v>1303058.7914286868</v>
      </c>
    </row>
    <row r="14" spans="1:11">
      <c r="E14" s="6" t="s">
        <v>15</v>
      </c>
      <c r="F14" s="6"/>
      <c r="G14" s="2">
        <v>1538757.666369976</v>
      </c>
      <c r="H14" s="4">
        <f>G14/G7</f>
        <v>0.17156703383420105</v>
      </c>
      <c r="I14">
        <v>48364</v>
      </c>
      <c r="J14" s="4">
        <f>I14/I7</f>
        <v>0.10863602976686516</v>
      </c>
      <c r="K14" s="2">
        <v>1302594.8118242079</v>
      </c>
    </row>
    <row r="15" spans="1:11">
      <c r="E15" s="6" t="s">
        <v>16</v>
      </c>
      <c r="F15" s="6"/>
      <c r="G15" s="2">
        <v>65045.552492679999</v>
      </c>
      <c r="H15" s="4">
        <f>G15/G8</f>
        <v>0.16618022064537982</v>
      </c>
      <c r="I15">
        <v>3360</v>
      </c>
      <c r="J15" s="4">
        <f>I15/I8</f>
        <v>0.23834858480527771</v>
      </c>
      <c r="K15" s="2">
        <v>463.97960447899999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819333.73003647604</v>
      </c>
      <c r="H18" s="4">
        <f>G18/G5</f>
        <v>8.7533242072288492E-2</v>
      </c>
      <c r="I18">
        <v>29673</v>
      </c>
      <c r="J18" s="4">
        <f>I18/I5</f>
        <v>6.4606240066189119E-2</v>
      </c>
      <c r="K18" s="2">
        <v>1117179.519588575</v>
      </c>
    </row>
    <row r="19" spans="2:11">
      <c r="E19" s="6" t="s">
        <v>20</v>
      </c>
      <c r="F19" s="6"/>
      <c r="G19" s="2">
        <v>2535453.074021948</v>
      </c>
      <c r="H19" s="4">
        <f>G19/G5</f>
        <v>0.2708742720520132</v>
      </c>
      <c r="I19">
        <v>98723</v>
      </c>
      <c r="J19" s="4">
        <f>I19/I5</f>
        <v>0.21494698338740229</v>
      </c>
      <c r="K19" s="2">
        <v>2341859.6528190342</v>
      </c>
    </row>
    <row r="20" spans="2:11">
      <c r="E20" s="6" t="s">
        <v>21</v>
      </c>
      <c r="F20" s="6"/>
      <c r="G20" s="2">
        <v>5993101.4613566361</v>
      </c>
      <c r="H20" s="4">
        <f>1-H18-H19</f>
        <v>0.64159248587569828</v>
      </c>
      <c r="I20">
        <v>329941</v>
      </c>
      <c r="J20" s="4">
        <f>1-J18-J19</f>
        <v>0.72044677654640865</v>
      </c>
      <c r="K20" s="2">
        <v>4289670.4780276408</v>
      </c>
    </row>
    <row r="21" spans="2:11">
      <c r="F21" t="s">
        <v>22</v>
      </c>
    </row>
    <row r="22" spans="2:11">
      <c r="F22" t="s">
        <v>23</v>
      </c>
      <c r="G22" s="2">
        <v>886376.39588741201</v>
      </c>
      <c r="H22" s="4">
        <f>G22/G20</f>
        <v>0.14789944765706775</v>
      </c>
      <c r="I22">
        <v>100741</v>
      </c>
      <c r="J22" s="4">
        <f>I22/I20</f>
        <v>0.30533034694081668</v>
      </c>
      <c r="K22" s="2">
        <v>547599.39761399198</v>
      </c>
    </row>
    <row r="23" spans="2:11">
      <c r="F23" t="s">
        <v>24</v>
      </c>
      <c r="G23" s="2">
        <f>G20-G22</f>
        <v>5106725.065469224</v>
      </c>
      <c r="H23" s="4">
        <f>1-H22</f>
        <v>0.85210055234293225</v>
      </c>
      <c r="I23">
        <f>I20-I22</f>
        <v>229200</v>
      </c>
      <c r="J23" s="4">
        <f>1-J22</f>
        <v>0.69466965305918338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1411192.80630231</v>
      </c>
      <c r="H26" s="4">
        <f>G26/G5</f>
        <v>0.15076430640690569</v>
      </c>
      <c r="I26">
        <v>56398</v>
      </c>
      <c r="J26" s="4">
        <f>I26/I5</f>
        <v>0.12279387750658625</v>
      </c>
      <c r="K26" s="2">
        <v>2139407.6342229149</v>
      </c>
    </row>
    <row r="27" spans="2:11">
      <c r="E27" s="6" t="s">
        <v>27</v>
      </c>
      <c r="F27" s="6"/>
      <c r="G27" s="2">
        <v>7804941.07223556</v>
      </c>
      <c r="H27" s="4">
        <f>G27/G5</f>
        <v>0.833838240988232</v>
      </c>
      <c r="I27">
        <v>399211</v>
      </c>
      <c r="J27" s="4">
        <f>I27/I5</f>
        <v>0.86919157830564564</v>
      </c>
      <c r="K27" s="2">
        <v>6138498.7608106816</v>
      </c>
    </row>
    <row r="28" spans="2:11">
      <c r="E28" s="6" t="s">
        <v>28</v>
      </c>
      <c r="F28" s="6"/>
      <c r="G28" s="2">
        <v>84099.297265289002</v>
      </c>
      <c r="H28" s="4">
        <f>G28/G5</f>
        <v>8.9847199935295767E-3</v>
      </c>
      <c r="I28">
        <v>2417</v>
      </c>
      <c r="J28" s="4">
        <f>I28/I5</f>
        <v>5.2624703346469551E-3</v>
      </c>
      <c r="K28" s="2">
        <v>214.93163642799999</v>
      </c>
    </row>
    <row r="29" spans="2:11">
      <c r="E29" s="6" t="s">
        <v>29</v>
      </c>
      <c r="F29" s="6"/>
      <c r="G29" s="2">
        <v>60024.831775689003</v>
      </c>
      <c r="H29" s="4">
        <f>G29/G5</f>
        <v>6.4127326113327084E-3</v>
      </c>
      <c r="I29">
        <v>1264</v>
      </c>
      <c r="J29" s="4">
        <f>I29/I5</f>
        <v>2.7520738531211218E-3</v>
      </c>
      <c r="K29" s="2">
        <v>207.32468534500001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K2" sqref="K2"/>
    </sheetView>
  </sheetViews>
  <sheetFormatPr defaultRowHeight="30" customHeight="1"/>
  <cols>
    <col min="5" max="5" width="60.28515625" customWidth="1"/>
  </cols>
  <sheetData>
    <row r="1" spans="1:5" ht="57.7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UK'!$G$7</f>
        <v>9473785.5716672279</v>
      </c>
    </row>
    <row r="4" spans="1:5">
      <c r="A4" t="s">
        <v>32</v>
      </c>
      <c r="B4">
        <f>'NEWT - UK'!$G$8</f>
        <v>295111.45608883165</v>
      </c>
    </row>
    <row r="5" spans="1:5">
      <c r="A5" t="s">
        <v>33</v>
      </c>
      <c r="B5">
        <f>'NEWT - UK'!$G$9</f>
        <v>375382.23368017701</v>
      </c>
    </row>
    <row r="6" spans="1:5">
      <c r="A6" t="s">
        <v>34</v>
      </c>
      <c r="B6">
        <f>'NEWT - UK'!$G$10</f>
        <v>165.311563885</v>
      </c>
    </row>
    <row r="15" spans="1:5">
      <c r="A15" t="s">
        <v>35</v>
      </c>
    </row>
    <row r="16" spans="1:5">
      <c r="A16" t="s">
        <v>31</v>
      </c>
      <c r="B16">
        <f>'NEWT - UK'!$I$7</f>
        <v>323679</v>
      </c>
    </row>
    <row r="17" spans="1:2">
      <c r="A17" t="s">
        <v>32</v>
      </c>
      <c r="B17">
        <f>'NEWT - UK'!$I$8</f>
        <v>12193</v>
      </c>
    </row>
    <row r="18" spans="1:2">
      <c r="A18" t="s">
        <v>33</v>
      </c>
      <c r="B18">
        <f>'NEWT - UK'!$I$9</f>
        <v>684903</v>
      </c>
    </row>
    <row r="19" spans="1:2">
      <c r="A19" t="s">
        <v>34</v>
      </c>
      <c r="B19">
        <f>'NEWT - UK'!$I$10</f>
        <v>17</v>
      </c>
    </row>
    <row r="27" spans="1:2">
      <c r="A27" t="s">
        <v>18</v>
      </c>
    </row>
    <row r="28" spans="1:2">
      <c r="A28" t="s">
        <v>36</v>
      </c>
      <c r="B28">
        <f>'NEWT - UK'!$G$18</f>
        <v>1043669.222053436</v>
      </c>
    </row>
    <row r="29" spans="1:2">
      <c r="A29" t="s">
        <v>37</v>
      </c>
      <c r="B29">
        <f>'NEWT - UK'!$G$19</f>
        <v>2948985.566718786</v>
      </c>
    </row>
    <row r="30" spans="1:2">
      <c r="A30" t="s">
        <v>38</v>
      </c>
      <c r="B30">
        <f>'NEWT - UK'!$G$22</f>
        <v>510292.39975746302</v>
      </c>
    </row>
    <row r="31" spans="1:2">
      <c r="A31" t="s">
        <v>39</v>
      </c>
      <c r="B31">
        <f>'NEWT - UK'!$G$23</f>
        <v>5265949.8392263763</v>
      </c>
    </row>
    <row r="40" spans="1:2">
      <c r="A40" t="s">
        <v>40</v>
      </c>
    </row>
    <row r="41" spans="1:2">
      <c r="A41" t="s">
        <v>41</v>
      </c>
      <c r="B41">
        <f>'NEWT - UK'!$G$26</f>
        <v>1590765.358482084</v>
      </c>
    </row>
    <row r="42" spans="1:2">
      <c r="A42" t="s">
        <v>42</v>
      </c>
      <c r="B42">
        <f>'NEWT - UK'!$G$27</f>
        <v>8047896.8713716026</v>
      </c>
    </row>
    <row r="43" spans="1:2">
      <c r="A43" t="s">
        <v>43</v>
      </c>
      <c r="B43">
        <f>'NEWT - UK'!$G$28</f>
        <v>99434.365273934003</v>
      </c>
    </row>
    <row r="44" spans="1:2">
      <c r="A44" t="s">
        <v>44</v>
      </c>
      <c r="B44">
        <f>'NEWT - UK'!$G$29</f>
        <v>30800.432628440001</v>
      </c>
    </row>
  </sheetData>
  <pageMargins left="0.7" right="0.7" top="0.75" bottom="0.75" header="0.3" footer="0.3"/>
  <pageSetup paperSize="9" orientation="portrait" horizontalDpi="1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2023-07-26T10:41:20Z</dcterms:created>
  <dcterms:modified xsi:type="dcterms:W3CDTF">2023-07-26T10:41:20Z</dcterms:modified>
</cp:coreProperties>
</file>