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BC0CAA9C-3FF4-4756-A2A8-9E4D9FAFBB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H19" i="5"/>
  <c r="J18" i="5"/>
  <c r="J20" i="5" s="1"/>
  <c r="H18" i="5"/>
  <c r="J15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G8" i="5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H20" i="2"/>
  <c r="J19" i="2"/>
  <c r="J20" i="2" s="1"/>
  <c r="H19" i="2"/>
  <c r="J18" i="2"/>
  <c r="H18" i="2"/>
  <c r="J15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J8" i="2"/>
  <c r="I8" i="2"/>
  <c r="G8" i="2"/>
  <c r="J7" i="2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<sst xmlns="http://schemas.openxmlformats.org/spreadsheetml/2006/main" count="82" uniqueCount="45">
  <si>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September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</si>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</sst>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12135174.041335456</c:v>
                </c:pt>
                <c:pt idx="1">
                  <c:v>253349.73744628951</c:v>
                </c:pt>
                <c:pt idx="2">
                  <c:v>473136.92293789698</c:v>
                </c:pt>
                <c:pt idx="3">
                  <c:v>2851.0981041780001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67A-411D-AF30-4D7495E73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340738</c:v>
                </c:pt>
                <c:pt idx="1">
                  <c:v>6345</c:v>
                </c:pt>
                <c:pt idx="2">
                  <c:v>846172</c:v>
                </c:pt>
                <c:pt idx="3">
                  <c:v>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EF-4E0C-9AB9-D9EF08DB1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1335092.667792642</c:v>
                </c:pt>
                <c:pt idx="1">
                  <c:v>3965815.400596322</c:v>
                </c:pt>
                <c:pt idx="2">
                  <c:v>102124.370297349</c:v>
                </c:pt>
                <c:pt idx="3">
                  <c:v>6985491.3400954334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D1-48EA-82AA-9FEBA384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1946882.549074474</c:v>
                </c:pt>
                <c:pt idx="1">
                  <c:v>10437431.299102172</c:v>
                </c:pt>
                <c:pt idx="2">
                  <c:v>0</c:v>
                </c:pt>
                <c:pt idx="3">
                  <c:v>4209.9306051000003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C2-45B3-A0DE-F03B4156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12864511.799823821</v>
      </c>
      <c r="H4" s="5"/>
      <c r="I4" s="1">
        <v>1193296</v>
      </c>
      <c r="J4" s="5"/>
      <c r="K4" s="3">
        <v>15470446.117872708</v>
      </c>
    </row>
    <row r="5" spans="1:11" x14ac:dyDescent="0.3">
      <c r="E5" s="6" t="s">
        <v>7</v>
      </c>
      <c r="F5" s="6"/>
      <c r="G5" s="2">
        <v>12388523.778781746</v>
      </c>
      <c r="H5" s="4">
        <f>G5/G4</f>
        <v>0.96299991570231269</v>
      </c>
      <c r="I5">
        <v>347083</v>
      </c>
      <c r="J5" s="4">
        <f>I5/I4</f>
        <v>0.29086077553264233</v>
      </c>
      <c r="K5" s="2">
        <v>15210860.52551648</v>
      </c>
    </row>
    <row r="6" spans="1:11" x14ac:dyDescent="0.3">
      <c r="F6" t="s">
        <v>8</v>
      </c>
    </row>
    <row r="7" spans="1:11" x14ac:dyDescent="0.3">
      <c r="F7" t="s">
        <v>9</v>
      </c>
      <c r="G7" s="2">
        <v>12135174.041335456</v>
      </c>
      <c r="H7" s="4">
        <f>G7/G5</f>
        <v>0.97954964272012701</v>
      </c>
      <c r="I7">
        <v>340738</v>
      </c>
      <c r="J7" s="4">
        <f>I7/I5</f>
        <v>0.98171907007833858</v>
      </c>
      <c r="K7" s="2">
        <v>15168100.147429837</v>
      </c>
    </row>
    <row r="8" spans="1:11" x14ac:dyDescent="0.3">
      <c r="F8" t="s">
        <v>10</v>
      </c>
      <c r="G8" s="2">
        <f>G5-G7</f>
        <v>253349.73744628951</v>
      </c>
      <c r="H8" s="4">
        <f>1-H7</f>
        <v>2.0450357279872988E-2</v>
      </c>
      <c r="I8">
        <f>I5-I7</f>
        <v>6345</v>
      </c>
      <c r="J8" s="4">
        <f>1-J7</f>
        <v>1.8280929921661415E-2</v>
      </c>
      <c r="K8" s="2">
        <f>K5-K7</f>
        <v>42760.378086643293</v>
      </c>
    </row>
    <row r="9" spans="1:11" x14ac:dyDescent="0.3">
      <c r="E9" s="6" t="s">
        <v>11</v>
      </c>
      <c r="F9" s="6"/>
      <c r="G9" s="2">
        <v>473136.92293789698</v>
      </c>
      <c r="H9" s="4">
        <f>1-H5-H10</f>
        <v>3.6778459245097511E-2</v>
      </c>
      <c r="I9">
        <v>846172</v>
      </c>
      <c r="J9" s="4">
        <f>1-J5-J10</f>
        <v>0.70910486585055177</v>
      </c>
      <c r="K9" s="2">
        <v>235395.19338002801</v>
      </c>
    </row>
    <row r="10" spans="1:11" x14ac:dyDescent="0.3">
      <c r="E10" s="6" t="s">
        <v>12</v>
      </c>
      <c r="F10" s="6"/>
      <c r="G10" s="2">
        <v>2851.0981041780001</v>
      </c>
      <c r="H10" s="4">
        <f>G10/G4</f>
        <v>2.2162505258979559E-4</v>
      </c>
      <c r="I10">
        <v>41</v>
      </c>
      <c r="J10" s="4">
        <f>I10/I4</f>
        <v>3.4358616805888902E-5</v>
      </c>
      <c r="K10" s="2">
        <v>24190.398976199998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3194427.7791217971</v>
      </c>
      <c r="H13" s="5">
        <f>G13/G5</f>
        <v>0.25785378759921374</v>
      </c>
      <c r="I13" s="1">
        <f>I14+I15</f>
        <v>97624</v>
      </c>
      <c r="J13" s="5">
        <f>I13/I5</f>
        <v>0.28126989797829338</v>
      </c>
      <c r="K13" s="3">
        <f>K14+K15</f>
        <v>30333.416356073001</v>
      </c>
    </row>
    <row r="14" spans="1:11" x14ac:dyDescent="0.3">
      <c r="E14" s="6" t="s">
        <v>15</v>
      </c>
      <c r="F14" s="6"/>
      <c r="G14" s="2">
        <v>3187572.6103950171</v>
      </c>
      <c r="H14" s="4">
        <f>G14/G7</f>
        <v>0.26267217919885966</v>
      </c>
      <c r="I14">
        <v>97233</v>
      </c>
      <c r="J14" s="4">
        <f>I14/I7</f>
        <v>0.28536001267836286</v>
      </c>
      <c r="K14" s="2">
        <v>30333.416356073001</v>
      </c>
    </row>
    <row r="15" spans="1:11" x14ac:dyDescent="0.3">
      <c r="E15" s="6" t="s">
        <v>16</v>
      </c>
      <c r="F15" s="6"/>
      <c r="G15" s="2">
        <v>6855.1687267799998</v>
      </c>
      <c r="H15" s="4">
        <f>G15/G8</f>
        <v>2.7058124456250148E-2</v>
      </c>
      <c r="I15">
        <v>391</v>
      </c>
      <c r="J15" s="4">
        <f>I15/I8</f>
        <v>6.1623325453112686E-2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1335092.667792642</v>
      </c>
      <c r="H18" s="4">
        <f>G18/G5</f>
        <v>0.10776850346603052</v>
      </c>
      <c r="I18">
        <v>41310</v>
      </c>
      <c r="J18" s="4">
        <f>I18/I5</f>
        <v>0.11902052246868905</v>
      </c>
      <c r="K18" s="2">
        <v>12479.429011283</v>
      </c>
    </row>
    <row r="19" spans="2:11" x14ac:dyDescent="0.3">
      <c r="E19" s="6" t="s">
        <v>20</v>
      </c>
      <c r="F19" s="6"/>
      <c r="G19" s="2">
        <v>3965815.400596322</v>
      </c>
      <c r="H19" s="4">
        <f>G19/G5</f>
        <v>0.32012009432380567</v>
      </c>
      <c r="I19">
        <v>108405</v>
      </c>
      <c r="J19" s="4">
        <f>I19/I5</f>
        <v>0.31233163249136375</v>
      </c>
      <c r="K19" s="2">
        <v>291224.83622493799</v>
      </c>
    </row>
    <row r="20" spans="2:11" x14ac:dyDescent="0.3">
      <c r="E20" s="6" t="s">
        <v>21</v>
      </c>
      <c r="F20" s="6"/>
      <c r="G20" s="2">
        <v>7087615.7103927825</v>
      </c>
      <c r="H20" s="4">
        <f>1-H18-H19</f>
        <v>0.57211140221016388</v>
      </c>
      <c r="I20">
        <v>197368</v>
      </c>
      <c r="J20" s="4">
        <f>1-J18-J19</f>
        <v>0.56864784503994714</v>
      </c>
      <c r="K20" s="2">
        <v>14907156.260280261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102124.370297349</v>
      </c>
      <c r="H22" s="4">
        <f>G22/G20</f>
        <v>1.440884699033569E-2</v>
      </c>
      <c r="I22">
        <v>4532</v>
      </c>
      <c r="J22" s="4">
        <f>I22/I20</f>
        <v>2.2962182319322282E-2</v>
      </c>
      <c r="K22" s="2">
        <v>5000.0031303469996</v>
      </c>
    </row>
    <row r="23" spans="2:11" x14ac:dyDescent="0.3">
      <c r="F23" t="s">
        <v>24</v>
      </c>
      <c r="G23" s="2">
        <f>G20-G22</f>
        <v>6985491.3400954334</v>
      </c>
      <c r="H23" s="4">
        <f>1-H22</f>
        <v>0.98559115300966427</v>
      </c>
      <c r="I23">
        <f>I20-I22</f>
        <v>192836</v>
      </c>
      <c r="J23" s="4">
        <f>1-J22</f>
        <v>0.97703781768067777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1946882.549074474</v>
      </c>
      <c r="H26" s="4">
        <f>G26/G5</f>
        <v>0.15715210172248023</v>
      </c>
      <c r="I26">
        <v>58955</v>
      </c>
      <c r="J26" s="4">
        <f>I26/I5</f>
        <v>0.16985850646675291</v>
      </c>
      <c r="K26" s="2">
        <v>319131.29027643701</v>
      </c>
    </row>
    <row r="27" spans="2:11" x14ac:dyDescent="0.3">
      <c r="E27" s="6" t="s">
        <v>27</v>
      </c>
      <c r="F27" s="6"/>
      <c r="G27" s="2">
        <v>10437431.299102172</v>
      </c>
      <c r="H27" s="4">
        <f>G27/G5</f>
        <v>0.84250807323619326</v>
      </c>
      <c r="I27">
        <v>288044</v>
      </c>
      <c r="J27" s="4">
        <f>I27/I5</f>
        <v>0.82989947649409512</v>
      </c>
      <c r="K27" s="2">
        <v>14891729.235240044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4209.9306051000003</v>
      </c>
      <c r="H29" s="4">
        <f>G29/G5</f>
        <v>3.3982504132659409E-4</v>
      </c>
      <c r="I29">
        <v>84</v>
      </c>
      <c r="J29" s="4">
        <f>I29/I5</f>
        <v>2.420170391520184E-4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12725831.133262172</v>
      </c>
      <c r="H4" s="5"/>
      <c r="I4" s="1">
        <v>3875345</v>
      </c>
      <c r="J4" s="5"/>
      <c r="K4" s="3">
        <v>144841319.55269653</v>
      </c>
    </row>
    <row r="5" spans="1:11" x14ac:dyDescent="0.3">
      <c r="E5" s="6" t="s">
        <v>7</v>
      </c>
      <c r="F5" s="6"/>
      <c r="G5" s="2">
        <v>10829757.160474772</v>
      </c>
      <c r="H5" s="4">
        <f>G5/G4</f>
        <v>0.85100588300032265</v>
      </c>
      <c r="I5">
        <v>436924</v>
      </c>
      <c r="J5" s="4">
        <f>I5/I4</f>
        <v>0.11274454274393635</v>
      </c>
      <c r="K5" s="2">
        <v>22767157.163453162</v>
      </c>
    </row>
    <row r="6" spans="1:11" x14ac:dyDescent="0.3">
      <c r="F6" t="s">
        <v>8</v>
      </c>
    </row>
    <row r="7" spans="1:11" x14ac:dyDescent="0.3">
      <c r="F7" t="s">
        <v>9</v>
      </c>
      <c r="G7" s="2">
        <v>10460124.674508993</v>
      </c>
      <c r="H7" s="4">
        <f>G7/G5</f>
        <v>0.96586881123107526</v>
      </c>
      <c r="I7">
        <v>425940</v>
      </c>
      <c r="J7" s="4">
        <f>I7/I5</f>
        <v>0.97486061649165534</v>
      </c>
      <c r="K7" s="2">
        <v>22484790.38172489</v>
      </c>
    </row>
    <row r="8" spans="1:11" x14ac:dyDescent="0.3">
      <c r="F8" t="s">
        <v>10</v>
      </c>
      <c r="G8" s="2">
        <f>G5-G7</f>
        <v>369632.48596577905</v>
      </c>
      <c r="H8" s="4">
        <f>1-H7</f>
        <v>3.4131188768924736E-2</v>
      </c>
      <c r="I8">
        <f>I5-I7</f>
        <v>10984</v>
      </c>
      <c r="J8" s="4">
        <f>1-J7</f>
        <v>2.5139383508344659E-2</v>
      </c>
      <c r="K8" s="2">
        <f>K5-K7</f>
        <v>282366.78172827139</v>
      </c>
    </row>
    <row r="9" spans="1:11" x14ac:dyDescent="0.3">
      <c r="E9" s="6" t="s">
        <v>11</v>
      </c>
      <c r="F9" s="6"/>
      <c r="G9" s="2">
        <v>1636595.652445619</v>
      </c>
      <c r="H9" s="4">
        <f>1-H5-H10</f>
        <v>0.12860422516278419</v>
      </c>
      <c r="I9">
        <v>3416256</v>
      </c>
      <c r="J9" s="4">
        <f>1-J5-J10</f>
        <v>0.8815359664752429</v>
      </c>
      <c r="K9" s="2">
        <v>118239683.41978163</v>
      </c>
    </row>
    <row r="10" spans="1:11" x14ac:dyDescent="0.3">
      <c r="E10" s="6" t="s">
        <v>12</v>
      </c>
      <c r="F10" s="6"/>
      <c r="G10" s="2">
        <v>259478.32034178299</v>
      </c>
      <c r="H10" s="4">
        <f>G10/G4</f>
        <v>2.0389891836893145E-2</v>
      </c>
      <c r="I10">
        <v>22165</v>
      </c>
      <c r="J10" s="4">
        <f>I10/I4</f>
        <v>5.7194907808208045E-3</v>
      </c>
      <c r="K10" s="2">
        <v>3834478.9694617349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1933130.2823005479</v>
      </c>
      <c r="H13" s="5">
        <f>G13/G5</f>
        <v>0.17850172018222801</v>
      </c>
      <c r="I13" s="1">
        <f>I14+I15</f>
        <v>52441</v>
      </c>
      <c r="J13" s="5">
        <f>I13/I5</f>
        <v>0.12002316192289735</v>
      </c>
      <c r="K13" s="3">
        <f>K14+K15</f>
        <v>1591454.8809401721</v>
      </c>
    </row>
    <row r="14" spans="1:11" x14ac:dyDescent="0.3">
      <c r="E14" s="6" t="s">
        <v>15</v>
      </c>
      <c r="F14" s="6"/>
      <c r="G14" s="2">
        <v>1923540.507863848</v>
      </c>
      <c r="H14" s="4">
        <f>G14/G7</f>
        <v>0.18389269418092674</v>
      </c>
      <c r="I14">
        <v>52059</v>
      </c>
      <c r="J14" s="4">
        <f>I14/I7</f>
        <v>0.12222143963938582</v>
      </c>
      <c r="K14" s="2">
        <v>1591314.6982197021</v>
      </c>
    </row>
    <row r="15" spans="1:11" x14ac:dyDescent="0.3">
      <c r="E15" s="6" t="s">
        <v>16</v>
      </c>
      <c r="F15" s="6"/>
      <c r="G15" s="2">
        <v>9589.7744366999996</v>
      </c>
      <c r="H15" s="4">
        <f>G15/G8</f>
        <v>2.5944079053668002E-2</v>
      </c>
      <c r="I15">
        <v>382</v>
      </c>
      <c r="J15" s="4">
        <f>I15/I8</f>
        <v>3.477785870356883E-2</v>
      </c>
      <c r="K15" s="2">
        <v>140.18272046999999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1015816.284501839</v>
      </c>
      <c r="H18" s="4">
        <f>G18/G5</f>
        <v>9.3798620730781559E-2</v>
      </c>
      <c r="I18">
        <v>33943</v>
      </c>
      <c r="J18" s="4">
        <f>I18/I5</f>
        <v>7.7686279536029149E-2</v>
      </c>
      <c r="K18" s="2">
        <v>1325866.5960715991</v>
      </c>
    </row>
    <row r="19" spans="2:11" x14ac:dyDescent="0.3">
      <c r="E19" s="6" t="s">
        <v>20</v>
      </c>
      <c r="F19" s="6"/>
      <c r="G19" s="2">
        <v>3428544.4707816108</v>
      </c>
      <c r="H19" s="4">
        <f>G19/G5</f>
        <v>0.31658553557366237</v>
      </c>
      <c r="I19">
        <v>108103</v>
      </c>
      <c r="J19" s="4">
        <f>I19/I5</f>
        <v>0.24741831531341835</v>
      </c>
      <c r="K19" s="2">
        <v>1679263.7335138989</v>
      </c>
    </row>
    <row r="20" spans="2:11" x14ac:dyDescent="0.3">
      <c r="E20" s="6" t="s">
        <v>21</v>
      </c>
      <c r="F20" s="6"/>
      <c r="G20" s="2">
        <v>6373448.5793842012</v>
      </c>
      <c r="H20" s="4">
        <f>1-H18-H19</f>
        <v>0.58961584369555609</v>
      </c>
      <c r="I20">
        <v>293975</v>
      </c>
      <c r="J20" s="4">
        <f>1-J18-J19</f>
        <v>0.67489540515055246</v>
      </c>
      <c r="K20" s="2">
        <v>19148253.255070426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448365.16214209702</v>
      </c>
      <c r="H22" s="4">
        <f>G22/G20</f>
        <v>7.0348910257532482E-2</v>
      </c>
      <c r="I22">
        <v>44334</v>
      </c>
      <c r="J22" s="4">
        <f>I22/I20</f>
        <v>0.15080874223998639</v>
      </c>
      <c r="K22" s="2">
        <v>795528.99513409496</v>
      </c>
    </row>
    <row r="23" spans="2:11" x14ac:dyDescent="0.3">
      <c r="F23" t="s">
        <v>24</v>
      </c>
      <c r="G23" s="2">
        <f>G20-G22</f>
        <v>5925083.4172421042</v>
      </c>
      <c r="H23" s="4">
        <f>1-H22</f>
        <v>0.92965108974246746</v>
      </c>
      <c r="I23">
        <f>I20-I22</f>
        <v>249641</v>
      </c>
      <c r="J23" s="4">
        <f>1-J22</f>
        <v>0.84919125776001358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1521883.272342273</v>
      </c>
      <c r="H26" s="4">
        <f>G26/G5</f>
        <v>0.14052792226003658</v>
      </c>
      <c r="I26">
        <v>62379</v>
      </c>
      <c r="J26" s="4">
        <f>I26/I5</f>
        <v>0.14276853640450055</v>
      </c>
      <c r="K26" s="2">
        <v>1803348.14168546</v>
      </c>
    </row>
    <row r="27" spans="2:11" x14ac:dyDescent="0.3">
      <c r="E27" s="6" t="s">
        <v>27</v>
      </c>
      <c r="F27" s="6"/>
      <c r="G27" s="2">
        <v>9282803.3217862193</v>
      </c>
      <c r="H27" s="4">
        <f>G27/G5</f>
        <v>0.85715710742485984</v>
      </c>
      <c r="I27">
        <v>373064</v>
      </c>
      <c r="J27" s="4">
        <f>I27/I5</f>
        <v>0.85384185808058155</v>
      </c>
      <c r="K27" s="2">
        <v>20883804.071958959</v>
      </c>
    </row>
    <row r="28" spans="2:11" x14ac:dyDescent="0.3">
      <c r="E28" s="6" t="s">
        <v>28</v>
      </c>
      <c r="F28" s="6"/>
      <c r="G28" s="2">
        <v>3297.1185294850002</v>
      </c>
      <c r="H28" s="4">
        <f>G28/G5</f>
        <v>3.0444990415098616E-4</v>
      </c>
      <c r="I28">
        <v>86</v>
      </c>
      <c r="J28" s="4">
        <f>I28/I5</f>
        <v>1.9683057007626039E-4</v>
      </c>
      <c r="K28" s="2">
        <v>39.297384028000003</v>
      </c>
    </row>
    <row r="29" spans="2:11" x14ac:dyDescent="0.3">
      <c r="E29" s="6" t="s">
        <v>29</v>
      </c>
      <c r="F29" s="6"/>
      <c r="G29" s="2">
        <v>9444.5287464150006</v>
      </c>
      <c r="H29" s="4">
        <f>G29/G5</f>
        <v>8.7209053780860186E-4</v>
      </c>
      <c r="I29">
        <v>368</v>
      </c>
      <c r="J29" s="4">
        <f>I29/I5</f>
        <v>8.4225174172167239E-4</v>
      </c>
      <c r="K29" s="2">
        <v>289.44284926300003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12135174.041335456</v>
      </c>
    </row>
    <row r="3" spans="1:2" x14ac:dyDescent="0.3">
      <c r="A3" t="s">
        <v>32</v>
      </c>
      <c r="B3">
        <f>'NEWT - UK'!$G$8</f>
        <v>253349.73744628951</v>
      </c>
    </row>
    <row r="4" spans="1:2" x14ac:dyDescent="0.3">
      <c r="A4" t="s">
        <v>33</v>
      </c>
      <c r="B4">
        <f>'NEWT - UK'!$G$9</f>
        <v>473136.92293789698</v>
      </c>
    </row>
    <row r="5" spans="1:2" x14ac:dyDescent="0.3">
      <c r="A5" t="s">
        <v>34</v>
      </c>
      <c r="B5">
        <f>'NEWT - UK'!$G$10</f>
        <v>2851.0981041780001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340738</v>
      </c>
    </row>
    <row r="16" spans="1:2" x14ac:dyDescent="0.3">
      <c r="A16" t="s">
        <v>32</v>
      </c>
      <c r="B16">
        <f>'NEWT - UK'!$I$8</f>
        <v>6345</v>
      </c>
    </row>
    <row r="17" spans="1:2" x14ac:dyDescent="0.3">
      <c r="A17" t="s">
        <v>33</v>
      </c>
      <c r="B17">
        <f>'NEWT - UK'!$I$9</f>
        <v>846172</v>
      </c>
    </row>
    <row r="18" spans="1:2" x14ac:dyDescent="0.3">
      <c r="A18" t="s">
        <v>34</v>
      </c>
      <c r="B18">
        <f>'NEWT - UK'!$I$10</f>
        <v>41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1335092.667792642</v>
      </c>
    </row>
    <row r="28" spans="1:2" x14ac:dyDescent="0.3">
      <c r="A28" t="s">
        <v>37</v>
      </c>
      <c r="B28">
        <f>'NEWT - UK'!$G$19</f>
        <v>3965815.400596322</v>
      </c>
    </row>
    <row r="29" spans="1:2" x14ac:dyDescent="0.3">
      <c r="A29" t="s">
        <v>38</v>
      </c>
      <c r="B29">
        <f>'NEWT - UK'!$G$22</f>
        <v>102124.370297349</v>
      </c>
    </row>
    <row r="30" spans="1:2" x14ac:dyDescent="0.3">
      <c r="A30" t="s">
        <v>39</v>
      </c>
      <c r="B30">
        <f>'NEWT - UK'!$G$23</f>
        <v>6985491.3400954334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1946882.549074474</v>
      </c>
    </row>
    <row r="41" spans="1:2" x14ac:dyDescent="0.3">
      <c r="A41" t="s">
        <v>42</v>
      </c>
      <c r="B41">
        <f>'NEWT - UK'!$G$27</f>
        <v>10437431.299102172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4209.9306051000003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2024-09-29T20:57:34Z</dcterms:created>
  <dcterms:modified xsi:type="dcterms:W3CDTF">2024-09-29T20:57:34Z</dcterms:modified>
</cp:coreProperties>
</file>