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D8F28E8-5D79-4F35-AEB5-004284352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J20" i="5" s="1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20" i="2"/>
  <c r="J19" i="2"/>
  <c r="H19" i="2"/>
  <c r="H20" i="2" s="1"/>
  <c r="J18" i="2"/>
  <c r="H18" i="2"/>
  <c r="J15" i="2"/>
  <c r="H15" i="2"/>
  <c r="J14" i="2"/>
  <c r="H14" i="2"/>
  <c r="K13" i="2"/>
  <c r="J13" i="2"/>
  <c r="I13" i="2"/>
  <c r="G13" i="2"/>
  <c r="H13" i="2" s="1"/>
  <c r="J10" i="2"/>
  <c r="H10" i="2"/>
  <c r="J9" i="2"/>
  <c r="K8" i="2"/>
  <c r="I8" i="2"/>
  <c r="B16" i="3" s="1"/>
  <c r="G8" i="2"/>
  <c r="B3" i="3" s="1"/>
  <c r="J7" i="2"/>
  <c r="J8" i="2" s="1"/>
  <c r="H7" i="2"/>
  <c r="H8" i="2" s="1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<sst xmlns="http://schemas.openxmlformats.org/spreadsheetml/2006/main" count="82" uniqueCount="45">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</sst>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13069281.973007182</c:v>
                </c:pt>
                <c:pt idx="1">
                  <c:v>250115.44018364511</c:v>
                </c:pt>
                <c:pt idx="2">
                  <c:v>621925.08621623402</c:v>
                </c:pt>
                <c:pt idx="3">
                  <c:v>1832.1323999030001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B4-4843-A806-66FC227F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374900</c:v>
                </c:pt>
                <c:pt idx="1">
                  <c:v>7021</c:v>
                </c:pt>
                <c:pt idx="2">
                  <c:v>1103406</c:v>
                </c:pt>
                <c:pt idx="3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410-4CE9-A684-858FB69F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1214953.4282448969</c:v>
                </c:pt>
                <c:pt idx="1">
                  <c:v>5539805.4024156909</c:v>
                </c:pt>
                <c:pt idx="2">
                  <c:v>429712.006460857</c:v>
                </c:pt>
                <c:pt idx="3">
                  <c:v>6134926.5760693811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53-47F8-81E0-9FAD3EA0A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2154120.9658285622</c:v>
                </c:pt>
                <c:pt idx="1">
                  <c:v>11165033.528339611</c:v>
                </c:pt>
                <c:pt idx="2">
                  <c:v>0</c:v>
                </c:pt>
                <c:pt idx="3">
                  <c:v>242.91902265100001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4C-48A1-9FD5-F8C30449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13943154.631806964</v>
      </c>
      <c r="H4" s="5"/>
      <c r="I4" s="1">
        <v>1485389</v>
      </c>
      <c r="J4" s="5"/>
      <c r="K4" s="3">
        <v>722013.17878633598</v>
      </c>
    </row>
    <row r="5" spans="1:11" x14ac:dyDescent="0.25">
      <c r="E5" s="6" t="s">
        <v>7</v>
      </c>
      <c r="F5" s="6"/>
      <c r="G5" s="2">
        <v>13319397.413190827</v>
      </c>
      <c r="H5" s="4">
        <f>G5/G4</f>
        <v>0.9552642687334737</v>
      </c>
      <c r="I5">
        <v>381921</v>
      </c>
      <c r="J5" s="4">
        <f>I5/I4</f>
        <v>0.2571185056574406</v>
      </c>
      <c r="K5" s="2">
        <v>272637.53181035299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13069281.973007182</v>
      </c>
      <c r="H7" s="4">
        <f>G7/G5</f>
        <v>0.98122171503525046</v>
      </c>
      <c r="I7">
        <v>374900</v>
      </c>
      <c r="J7" s="4">
        <f>I7/I5</f>
        <v>0.98161661704907555</v>
      </c>
      <c r="K7" s="2">
        <v>223362.29678198299</v>
      </c>
    </row>
    <row r="8" spans="1:11" x14ac:dyDescent="0.25">
      <c r="F8" t="s">
        <v>10</v>
      </c>
      <c r="G8" s="2">
        <f>G5-G7</f>
        <v>250115.44018364511</v>
      </c>
      <c r="H8" s="4">
        <f>1-H7</f>
        <v>1.8778284964749536E-2</v>
      </c>
      <c r="I8">
        <f>I5-I7</f>
        <v>7021</v>
      </c>
      <c r="J8" s="4">
        <f>1-J7</f>
        <v>1.8383382950924454E-2</v>
      </c>
      <c r="K8" s="2">
        <f>K5-K7</f>
        <v>49275.235028369993</v>
      </c>
    </row>
    <row r="9" spans="1:11" x14ac:dyDescent="0.25">
      <c r="E9" s="6" t="s">
        <v>11</v>
      </c>
      <c r="F9" s="6"/>
      <c r="G9" s="2">
        <v>621925.08621623402</v>
      </c>
      <c r="H9" s="4">
        <f>1-H5-H10</f>
        <v>4.4604331131601054E-2</v>
      </c>
      <c r="I9">
        <v>1103406</v>
      </c>
      <c r="J9" s="4">
        <f>1-J5-J10</f>
        <v>0.74283975443469696</v>
      </c>
      <c r="K9" s="2">
        <v>432859.17427856103</v>
      </c>
    </row>
    <row r="10" spans="1:11" x14ac:dyDescent="0.25">
      <c r="E10" s="6" t="s">
        <v>12</v>
      </c>
      <c r="F10" s="6"/>
      <c r="G10" s="2">
        <v>1832.1323999030001</v>
      </c>
      <c r="H10" s="4">
        <f>G10/G4</f>
        <v>1.3140013492524572E-4</v>
      </c>
      <c r="I10">
        <v>62</v>
      </c>
      <c r="J10" s="4">
        <f>I10/I4</f>
        <v>4.1739907862519517E-5</v>
      </c>
      <c r="K10" s="2">
        <v>16516.472697421999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3403489.3367545302</v>
      </c>
      <c r="H13" s="5">
        <f>G13/G5</f>
        <v>0.25552877740429114</v>
      </c>
      <c r="I13" s="1">
        <f>I14+I15</f>
        <v>106546</v>
      </c>
      <c r="J13" s="5">
        <f>I13/I5</f>
        <v>0.27897392392667592</v>
      </c>
      <c r="K13" s="3">
        <f>K14+K15</f>
        <v>42012.146407442</v>
      </c>
    </row>
    <row r="14" spans="1:11" x14ac:dyDescent="0.25">
      <c r="E14" s="6" t="s">
        <v>15</v>
      </c>
      <c r="F14" s="6"/>
      <c r="G14" s="2">
        <v>3403489.3367545302</v>
      </c>
      <c r="H14" s="4">
        <f>G14/G7</f>
        <v>0.26041899958880471</v>
      </c>
      <c r="I14">
        <v>106546</v>
      </c>
      <c r="J14" s="4">
        <f>I14/I7</f>
        <v>0.28419845292077889</v>
      </c>
      <c r="K14" s="2">
        <v>42012.146407442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1214953.4282448969</v>
      </c>
      <c r="H18" s="4">
        <f>G18/G5</f>
        <v>9.1216846419919215E-2</v>
      </c>
      <c r="I18">
        <v>41023</v>
      </c>
      <c r="J18" s="4">
        <f>I18/I5</f>
        <v>0.10741226588744793</v>
      </c>
      <c r="K18" s="2">
        <v>35605.795347615996</v>
      </c>
    </row>
    <row r="19" spans="2:11" x14ac:dyDescent="0.25">
      <c r="E19" s="6" t="s">
        <v>20</v>
      </c>
      <c r="F19" s="6"/>
      <c r="G19" s="2">
        <v>5539805.4024156909</v>
      </c>
      <c r="H19" s="4">
        <f>G19/G5</f>
        <v>0.41592012240203602</v>
      </c>
      <c r="I19">
        <v>148323</v>
      </c>
      <c r="J19" s="4">
        <f>I19/I5</f>
        <v>0.3883604200868766</v>
      </c>
      <c r="K19" s="2">
        <v>93524.164318759998</v>
      </c>
    </row>
    <row r="20" spans="2:11" x14ac:dyDescent="0.25">
      <c r="E20" s="6" t="s">
        <v>21</v>
      </c>
      <c r="F20" s="6"/>
      <c r="G20" s="2">
        <v>6564638.5825302377</v>
      </c>
      <c r="H20" s="4">
        <f>1-H18-H19</f>
        <v>0.49286303117804475</v>
      </c>
      <c r="I20">
        <v>192575</v>
      </c>
      <c r="J20" s="4">
        <f>1-J18-J19</f>
        <v>0.50422731402567544</v>
      </c>
      <c r="K20" s="2">
        <v>143507.57214397701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429712.006460857</v>
      </c>
      <c r="H22" s="4">
        <f>G22/G20</f>
        <v>6.5458593197255832E-2</v>
      </c>
      <c r="I22">
        <v>12590</v>
      </c>
      <c r="J22" s="4">
        <f>I22/I20</f>
        <v>6.537712579514475E-2</v>
      </c>
      <c r="K22" s="2">
        <v>10478.681524408999</v>
      </c>
    </row>
    <row r="23" spans="2:11" x14ac:dyDescent="0.25">
      <c r="F23" t="s">
        <v>24</v>
      </c>
      <c r="G23" s="2">
        <f>G20-G22</f>
        <v>6134926.5760693811</v>
      </c>
      <c r="H23" s="4">
        <f>1-H22</f>
        <v>0.93454140680274422</v>
      </c>
      <c r="I23">
        <f>I20-I22</f>
        <v>179985</v>
      </c>
      <c r="J23" s="4">
        <f>1-J22</f>
        <v>0.93462287420485524</v>
      </c>
      <c r="K23" s="2">
        <f>K20-K22</f>
        <v>133028.890619568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2154120.9658285622</v>
      </c>
      <c r="H26" s="4">
        <f>G26/G5</f>
        <v>0.16172810968874873</v>
      </c>
      <c r="I26">
        <v>69967</v>
      </c>
      <c r="J26" s="4">
        <f>I26/I5</f>
        <v>0.18319757227279987</v>
      </c>
      <c r="K26" s="2">
        <v>79007.985777013004</v>
      </c>
    </row>
    <row r="27" spans="2:11" x14ac:dyDescent="0.25">
      <c r="E27" s="6" t="s">
        <v>27</v>
      </c>
      <c r="F27" s="6"/>
      <c r="G27" s="2">
        <v>11165033.528339611</v>
      </c>
      <c r="H27" s="4">
        <f>G27/G5</f>
        <v>0.83825365232231552</v>
      </c>
      <c r="I27">
        <v>311909</v>
      </c>
      <c r="J27" s="4">
        <f>I27/I5</f>
        <v>0.81668460231304385</v>
      </c>
      <c r="K27" s="2">
        <v>193548.713705392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242.91902265100001</v>
      </c>
      <c r="H29" s="4">
        <f>G29/G5</f>
        <v>1.8237988935627512E-5</v>
      </c>
      <c r="I29">
        <v>45</v>
      </c>
      <c r="J29" s="4">
        <f>I29/I5</f>
        <v>1.1782541415633076E-4</v>
      </c>
      <c r="K29" s="2">
        <v>80.832327948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15740728.21035075</v>
      </c>
      <c r="H4" s="5"/>
      <c r="I4" s="1">
        <v>3872384</v>
      </c>
      <c r="J4" s="5"/>
      <c r="K4" s="3">
        <v>100732565.96399432</v>
      </c>
    </row>
    <row r="5" spans="1:11" x14ac:dyDescent="0.25">
      <c r="E5" s="6" t="s">
        <v>7</v>
      </c>
      <c r="F5" s="6"/>
      <c r="G5" s="2">
        <v>11365954.252119508</v>
      </c>
      <c r="H5" s="4">
        <f>G5/G4</f>
        <v>0.72207296258666809</v>
      </c>
      <c r="I5">
        <v>411077</v>
      </c>
      <c r="J5" s="4">
        <f>I5/I4</f>
        <v>0.10615605270551681</v>
      </c>
      <c r="K5" s="2">
        <v>4007729.853860341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10947418.863138748</v>
      </c>
      <c r="H7" s="4">
        <f>G7/G5</f>
        <v>0.96317639683419354</v>
      </c>
      <c r="I7">
        <v>398583</v>
      </c>
      <c r="J7" s="4">
        <f>I7/I5</f>
        <v>0.96960666736402179</v>
      </c>
      <c r="K7" s="2">
        <v>3331842.7850248581</v>
      </c>
    </row>
    <row r="8" spans="1:11" x14ac:dyDescent="0.25">
      <c r="F8" t="s">
        <v>10</v>
      </c>
      <c r="G8" s="2">
        <f>G5-G7</f>
        <v>418535.38898075931</v>
      </c>
      <c r="H8" s="4">
        <f>1-H7</f>
        <v>3.6823603165806462E-2</v>
      </c>
      <c r="I8">
        <f>I5-I7</f>
        <v>12494</v>
      </c>
      <c r="J8" s="4">
        <f>1-J7</f>
        <v>3.039333263597821E-2</v>
      </c>
      <c r="K8" s="2">
        <f>K5-K7</f>
        <v>675887.06883548293</v>
      </c>
    </row>
    <row r="9" spans="1:11" x14ac:dyDescent="0.25">
      <c r="E9" s="6" t="s">
        <v>11</v>
      </c>
      <c r="F9" s="6"/>
      <c r="G9" s="2">
        <v>4057591.531543388</v>
      </c>
      <c r="H9" s="4">
        <f>1-H5-H10</f>
        <v>0.25777660838303573</v>
      </c>
      <c r="I9">
        <v>3437307</v>
      </c>
      <c r="J9" s="4">
        <f>1-J5-J10</f>
        <v>0.88764621483819794</v>
      </c>
      <c r="K9" s="2">
        <v>92628377.726621404</v>
      </c>
    </row>
    <row r="10" spans="1:11" x14ac:dyDescent="0.25">
      <c r="E10" s="6" t="s">
        <v>12</v>
      </c>
      <c r="F10" s="6"/>
      <c r="G10" s="2">
        <v>317182.42668785399</v>
      </c>
      <c r="H10" s="4">
        <f>G10/G4</f>
        <v>2.0150429030296194E-2</v>
      </c>
      <c r="I10">
        <v>24000</v>
      </c>
      <c r="J10" s="4">
        <f>I10/I4</f>
        <v>6.1977324562853273E-3</v>
      </c>
      <c r="K10" s="2">
        <v>4096458.3835125631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2031767.3676323681</v>
      </c>
      <c r="H13" s="5">
        <f>G13/G5</f>
        <v>0.17875906611655479</v>
      </c>
      <c r="I13" s="1">
        <f>I14+I15</f>
        <v>56394</v>
      </c>
      <c r="J13" s="5">
        <f>I13/I5</f>
        <v>0.13718597732298329</v>
      </c>
      <c r="K13" s="3">
        <f>K14+K15</f>
        <v>683874.35265546001</v>
      </c>
    </row>
    <row r="14" spans="1:11" x14ac:dyDescent="0.25">
      <c r="E14" s="6" t="s">
        <v>15</v>
      </c>
      <c r="F14" s="6"/>
      <c r="G14" s="2">
        <v>2031767.3676323681</v>
      </c>
      <c r="H14" s="4">
        <f>G14/G7</f>
        <v>0.18559327938694012</v>
      </c>
      <c r="I14">
        <v>56394</v>
      </c>
      <c r="J14" s="4">
        <f>I14/I7</f>
        <v>0.14148621491634114</v>
      </c>
      <c r="K14" s="2">
        <v>683874.35265546001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1176327.481834003</v>
      </c>
      <c r="H18" s="4">
        <f>G18/G5</f>
        <v>0.10349570794855549</v>
      </c>
      <c r="I18">
        <v>41105</v>
      </c>
      <c r="J18" s="4">
        <f>I18/I5</f>
        <v>9.9993431887456602E-2</v>
      </c>
      <c r="K18" s="2">
        <v>542508.49711947003</v>
      </c>
    </row>
    <row r="19" spans="2:11" x14ac:dyDescent="0.25">
      <c r="E19" s="6" t="s">
        <v>20</v>
      </c>
      <c r="F19" s="6"/>
      <c r="G19" s="2">
        <v>4884424.2091089822</v>
      </c>
      <c r="H19" s="4">
        <f>G19/G5</f>
        <v>0.42974167419318454</v>
      </c>
      <c r="I19">
        <v>142292</v>
      </c>
      <c r="J19" s="4">
        <f>I19/I5</f>
        <v>0.34614439630531507</v>
      </c>
      <c r="K19" s="2">
        <v>772294.71055245702</v>
      </c>
    </row>
    <row r="20" spans="2:11" x14ac:dyDescent="0.25">
      <c r="E20" s="6" t="s">
        <v>21</v>
      </c>
      <c r="F20" s="6"/>
      <c r="G20" s="2">
        <v>5303966.0791528746</v>
      </c>
      <c r="H20" s="4">
        <f>1-H18-H19</f>
        <v>0.46676261785826001</v>
      </c>
      <c r="I20">
        <v>227611</v>
      </c>
      <c r="J20" s="4">
        <f>1-J18-J19</f>
        <v>0.5538621718072283</v>
      </c>
      <c r="K20" s="2">
        <v>2585202.2297816342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351211.43625777401</v>
      </c>
      <c r="H22" s="4">
        <f>G22/G20</f>
        <v>6.6216757614307356E-2</v>
      </c>
      <c r="I22">
        <v>18420</v>
      </c>
      <c r="J22" s="4">
        <f>I22/I20</f>
        <v>8.09275474383927E-2</v>
      </c>
      <c r="K22" s="2">
        <v>400123.28868193302</v>
      </c>
    </row>
    <row r="23" spans="2:11" x14ac:dyDescent="0.25">
      <c r="F23" t="s">
        <v>24</v>
      </c>
      <c r="G23" s="2">
        <f>G20-G22</f>
        <v>4952754.6428951006</v>
      </c>
      <c r="H23" s="4">
        <f>1-H22</f>
        <v>0.93378324238569266</v>
      </c>
      <c r="I23">
        <f>I20-I22</f>
        <v>209191</v>
      </c>
      <c r="J23" s="4">
        <f>1-J22</f>
        <v>0.9190724525616073</v>
      </c>
      <c r="K23" s="2">
        <f>K20-K22</f>
        <v>2185078.941099701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1648110.079422496</v>
      </c>
      <c r="H26" s="4">
        <f>G26/G5</f>
        <v>0.14500410989382248</v>
      </c>
      <c r="I26">
        <v>60182</v>
      </c>
      <c r="J26" s="4">
        <f>I26/I5</f>
        <v>0.1464007959579349</v>
      </c>
      <c r="K26" s="2">
        <v>610035.48961341998</v>
      </c>
    </row>
    <row r="27" spans="2:11" x14ac:dyDescent="0.25">
      <c r="E27" s="6" t="s">
        <v>27</v>
      </c>
      <c r="F27" s="6"/>
      <c r="G27" s="2">
        <v>9704223.7414155714</v>
      </c>
      <c r="H27" s="4">
        <f>G27/G5</f>
        <v>0.85379753658659507</v>
      </c>
      <c r="I27">
        <v>349708</v>
      </c>
      <c r="J27" s="4">
        <f>I27/I5</f>
        <v>0.85071166715724789</v>
      </c>
      <c r="K27" s="2">
        <v>3397123.3555343389</v>
      </c>
    </row>
    <row r="28" spans="2:11" x14ac:dyDescent="0.25">
      <c r="E28" s="6" t="s">
        <v>28</v>
      </c>
      <c r="F28" s="6"/>
      <c r="G28" s="2">
        <v>1517.8919251740001</v>
      </c>
      <c r="H28" s="4">
        <f>G28/G5</f>
        <v>1.3354724922379004E-4</v>
      </c>
      <c r="I28">
        <v>44</v>
      </c>
      <c r="J28" s="4">
        <f>I28/I5</f>
        <v>1.0703590811453815E-4</v>
      </c>
      <c r="K28" s="2">
        <v>104.978418335</v>
      </c>
    </row>
    <row r="29" spans="2:11" x14ac:dyDescent="0.25">
      <c r="E29" s="6" t="s">
        <v>29</v>
      </c>
      <c r="F29" s="6"/>
      <c r="G29" s="2">
        <v>3830.5402940009999</v>
      </c>
      <c r="H29" s="4">
        <f>G29/G5</f>
        <v>3.370188027359591E-4</v>
      </c>
      <c r="I29">
        <v>611</v>
      </c>
      <c r="J29" s="4">
        <f>I29/I5</f>
        <v>1.486339542226882E-3</v>
      </c>
      <c r="K29" s="2">
        <v>196.0652509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13069281.973007182</v>
      </c>
    </row>
    <row r="3" spans="1:2" x14ac:dyDescent="0.25">
      <c r="A3" t="s">
        <v>32</v>
      </c>
      <c r="B3">
        <f>'NEWT - UK'!$G$8</f>
        <v>250115.44018364511</v>
      </c>
    </row>
    <row r="4" spans="1:2" x14ac:dyDescent="0.25">
      <c r="A4" t="s">
        <v>33</v>
      </c>
      <c r="B4">
        <f>'NEWT - UK'!$G$9</f>
        <v>621925.08621623402</v>
      </c>
    </row>
    <row r="5" spans="1:2" x14ac:dyDescent="0.25">
      <c r="A5" t="s">
        <v>34</v>
      </c>
      <c r="B5">
        <f>'NEWT - UK'!$G$10</f>
        <v>1832.1323999030001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374900</v>
      </c>
    </row>
    <row r="16" spans="1:2" x14ac:dyDescent="0.25">
      <c r="A16" t="s">
        <v>32</v>
      </c>
      <c r="B16">
        <f>'NEWT - UK'!$I$8</f>
        <v>7021</v>
      </c>
    </row>
    <row r="17" spans="1:2" x14ac:dyDescent="0.25">
      <c r="A17" t="s">
        <v>33</v>
      </c>
      <c r="B17">
        <f>'NEWT - UK'!$I$9</f>
        <v>1103406</v>
      </c>
    </row>
    <row r="18" spans="1:2" x14ac:dyDescent="0.25">
      <c r="A18" t="s">
        <v>34</v>
      </c>
      <c r="B18">
        <f>'NEWT - UK'!$I$10</f>
        <v>62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1214953.4282448969</v>
      </c>
    </row>
    <row r="28" spans="1:2" x14ac:dyDescent="0.25">
      <c r="A28" t="s">
        <v>37</v>
      </c>
      <c r="B28">
        <f>'NEWT - UK'!$G$19</f>
        <v>5539805.4024156909</v>
      </c>
    </row>
    <row r="29" spans="1:2" x14ac:dyDescent="0.25">
      <c r="A29" t="s">
        <v>38</v>
      </c>
      <c r="B29">
        <f>'NEWT - UK'!$G$22</f>
        <v>429712.006460857</v>
      </c>
    </row>
    <row r="30" spans="1:2" x14ac:dyDescent="0.25">
      <c r="A30" t="s">
        <v>39</v>
      </c>
      <c r="B30">
        <f>'NEWT - UK'!$G$23</f>
        <v>6134926.5760693811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2154120.9658285622</v>
      </c>
    </row>
    <row r="41" spans="1:2" x14ac:dyDescent="0.25">
      <c r="A41" t="s">
        <v>42</v>
      </c>
      <c r="B41">
        <f>'NEWT - UK'!$G$27</f>
        <v>11165033.528339611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242.91902265100001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2025-12-11T11:23:59Z</dcterms:created>
  <dcterms:modified xsi:type="dcterms:W3CDTF">2025-12-11T11:23:59Z</dcterms:modified>
</cp:coreProperties>
</file>