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F3663DE3-BB4D-4164-B66C-CF9C637FAA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H19" i="5"/>
  <c r="J18" i="5"/>
  <c r="J20" i="5" s="1"/>
  <c r="H18" i="5"/>
  <c r="J14" i="5"/>
  <c r="H14" i="5"/>
  <c r="K13" i="5"/>
  <c r="I13" i="5"/>
  <c r="J13" i="5" s="1"/>
  <c r="G13" i="5"/>
  <c r="H13" i="5" s="1"/>
  <c r="J10" i="5"/>
  <c r="H10" i="5"/>
  <c r="H9" i="5" s="1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<sst xmlns="http://schemas.openxmlformats.org/spreadsheetml/2006/main" count="82" uniqueCount="45">
  <si>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December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</si>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</sst>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11329748.275264865</c:v>
                </c:pt>
                <c:pt idx="1">
                  <c:v>199994.91519117542</c:v>
                </c:pt>
                <c:pt idx="2">
                  <c:v>524341.753065428</c:v>
                </c:pt>
                <c:pt idx="3">
                  <c:v>83.274567422999993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628-41B7-A9FE-81898E36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345027</c:v>
                </c:pt>
                <c:pt idx="1">
                  <c:v>4887</c:v>
                </c:pt>
                <c:pt idx="2">
                  <c:v>1042933</c:v>
                </c:pt>
                <c:pt idx="3">
                  <c:v>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7B-42F7-BF2B-9EC7E20C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1032450.021160387</c:v>
                </c:pt>
                <c:pt idx="1">
                  <c:v>4286348.8725128062</c:v>
                </c:pt>
                <c:pt idx="2">
                  <c:v>116140.615792068</c:v>
                </c:pt>
                <c:pt idx="3">
                  <c:v>6094803.6809907807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B9-4D46-A828-7C48A940D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1739371.888135948</c:v>
                </c:pt>
                <c:pt idx="1">
                  <c:v>9786358.37655898</c:v>
                </c:pt>
                <c:pt idx="2">
                  <c:v>0</c:v>
                </c:pt>
                <c:pt idx="3">
                  <c:v>4012.9257611130001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481-4E9B-BF47-292EA9A10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12054168.218088891</v>
      </c>
      <c r="H4" s="5"/>
      <c r="I4" s="1">
        <v>1392880</v>
      </c>
      <c r="J4" s="5"/>
      <c r="K4" s="3">
        <v>895425.09445431898</v>
      </c>
    </row>
    <row r="5" spans="1:11" x14ac:dyDescent="0.35">
      <c r="E5" s="6" t="s">
        <v>7</v>
      </c>
      <c r="F5" s="6"/>
      <c r="G5" s="2">
        <v>11529743.19045604</v>
      </c>
      <c r="H5" s="4">
        <f>G5/G4</f>
        <v>0.95649429988492429</v>
      </c>
      <c r="I5">
        <v>349914</v>
      </c>
      <c r="J5" s="4">
        <f>I5/I4</f>
        <v>0.25121618517029465</v>
      </c>
      <c r="K5" s="2">
        <v>630248.55682703096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11329748.275264865</v>
      </c>
      <c r="H7" s="4">
        <f>G7/G5</f>
        <v>0.98265400088384236</v>
      </c>
      <c r="I7">
        <v>345027</v>
      </c>
      <c r="J7" s="4">
        <f>I7/I5</f>
        <v>0.98603371114045169</v>
      </c>
      <c r="K7" s="2">
        <v>591465.96281967405</v>
      </c>
    </row>
    <row r="8" spans="1:11" x14ac:dyDescent="0.35">
      <c r="F8" t="s">
        <v>10</v>
      </c>
      <c r="G8" s="2">
        <f>G5-G7</f>
        <v>199994.91519117542</v>
      </c>
      <c r="H8" s="4">
        <f>1-H7</f>
        <v>1.734599911615764E-2</v>
      </c>
      <c r="I8">
        <f>I5-I7</f>
        <v>4887</v>
      </c>
      <c r="J8" s="4">
        <f>1-J7</f>
        <v>1.3966288859548315E-2</v>
      </c>
      <c r="K8" s="2">
        <f>K5-K7</f>
        <v>38782.594007356907</v>
      </c>
    </row>
    <row r="9" spans="1:11" x14ac:dyDescent="0.35">
      <c r="E9" s="6" t="s">
        <v>11</v>
      </c>
      <c r="F9" s="6"/>
      <c r="G9" s="2">
        <v>524341.753065428</v>
      </c>
      <c r="H9" s="4">
        <f>1-H5-H10</f>
        <v>4.3498791752265738E-2</v>
      </c>
      <c r="I9">
        <v>1042933</v>
      </c>
      <c r="J9" s="4">
        <f>1-J5-J10</f>
        <v>0.74876012291080352</v>
      </c>
      <c r="K9" s="2">
        <v>264916.01170761901</v>
      </c>
    </row>
    <row r="10" spans="1:11" x14ac:dyDescent="0.35">
      <c r="E10" s="6" t="s">
        <v>12</v>
      </c>
      <c r="F10" s="6"/>
      <c r="G10" s="2">
        <v>83.274567422999993</v>
      </c>
      <c r="H10" s="4">
        <f>G10/G4</f>
        <v>6.9083628099726842E-6</v>
      </c>
      <c r="I10">
        <v>33</v>
      </c>
      <c r="J10" s="4">
        <f>I10/I4</f>
        <v>2.3691918901843662E-5</v>
      </c>
      <c r="K10" s="2">
        <v>260.52591966900002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2871803.5831800569</v>
      </c>
      <c r="H13" s="5">
        <f>G13/G5</f>
        <v>0.24907784464421079</v>
      </c>
      <c r="I13" s="1">
        <f>I14+I15</f>
        <v>93056</v>
      </c>
      <c r="J13" s="5">
        <f>I13/I5</f>
        <v>0.26593963088073069</v>
      </c>
      <c r="K13" s="3">
        <f>K14+K15</f>
        <v>12167.550698671001</v>
      </c>
    </row>
    <row r="14" spans="1:11" x14ac:dyDescent="0.35">
      <c r="E14" s="6" t="s">
        <v>15</v>
      </c>
      <c r="F14" s="6"/>
      <c r="G14" s="2">
        <v>2871549.3751115669</v>
      </c>
      <c r="H14" s="4">
        <f>G14/G7</f>
        <v>0.2534521778723664</v>
      </c>
      <c r="I14">
        <v>93053</v>
      </c>
      <c r="J14" s="4">
        <f>I14/I7</f>
        <v>0.26969773380054313</v>
      </c>
      <c r="K14" s="2">
        <v>12167.550698671001</v>
      </c>
    </row>
    <row r="15" spans="1:11" x14ac:dyDescent="0.35">
      <c r="E15" s="6" t="s">
        <v>16</v>
      </c>
      <c r="F15" s="6"/>
      <c r="G15" s="2">
        <v>254.20806848999999</v>
      </c>
      <c r="H15" s="4">
        <f>G15/G8</f>
        <v>1.2710726582573469E-3</v>
      </c>
      <c r="I15">
        <v>3</v>
      </c>
      <c r="J15" s="4">
        <f>I15/I8</f>
        <v>6.1387354205033758E-4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1032450.021160387</v>
      </c>
      <c r="H18" s="4">
        <f>G18/G5</f>
        <v>8.9546662410921407E-2</v>
      </c>
      <c r="I18">
        <v>36348</v>
      </c>
      <c r="J18" s="4">
        <f>I18/I5</f>
        <v>0.10387695262264442</v>
      </c>
      <c r="K18" s="2">
        <v>10546.923234960999</v>
      </c>
    </row>
    <row r="19" spans="2:11" x14ac:dyDescent="0.35">
      <c r="E19" s="6" t="s">
        <v>20</v>
      </c>
      <c r="F19" s="6"/>
      <c r="G19" s="2">
        <v>4286348.8725128062</v>
      </c>
      <c r="H19" s="4">
        <f>G19/G5</f>
        <v>0.37176447052705486</v>
      </c>
      <c r="I19">
        <v>123829</v>
      </c>
      <c r="J19" s="4">
        <f>I19/I5</f>
        <v>0.35388409723532066</v>
      </c>
      <c r="K19" s="2">
        <v>429604.76133793802</v>
      </c>
    </row>
    <row r="20" spans="2:11" x14ac:dyDescent="0.35">
      <c r="E20" s="6" t="s">
        <v>21</v>
      </c>
      <c r="F20" s="6"/>
      <c r="G20" s="2">
        <v>6210944.2967828484</v>
      </c>
      <c r="H20" s="4">
        <f>1-H18-H19</f>
        <v>0.53868886706202379</v>
      </c>
      <c r="I20">
        <v>189737</v>
      </c>
      <c r="J20" s="4">
        <f>1-J18-J19</f>
        <v>0.54223895014203494</v>
      </c>
      <c r="K20" s="2">
        <v>190096.872254132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116140.615792068</v>
      </c>
      <c r="H22" s="4">
        <f>G22/G20</f>
        <v>1.8699349123486204E-2</v>
      </c>
      <c r="I22">
        <v>5263</v>
      </c>
      <c r="J22" s="4">
        <f>I22/I20</f>
        <v>2.7738395779420989E-2</v>
      </c>
      <c r="K22" s="2">
        <v>3303.9621356970001</v>
      </c>
    </row>
    <row r="23" spans="2:11" x14ac:dyDescent="0.35">
      <c r="F23" t="s">
        <v>24</v>
      </c>
      <c r="G23" s="2">
        <f>G20-G22</f>
        <v>6094803.6809907807</v>
      </c>
      <c r="H23" s="4">
        <f>1-H22</f>
        <v>0.98130065087651375</v>
      </c>
      <c r="I23">
        <f>I20-I22</f>
        <v>184474</v>
      </c>
      <c r="J23" s="4">
        <f>1-J22</f>
        <v>0.97226160422057906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1739371.888135948</v>
      </c>
      <c r="H26" s="4">
        <f>G26/G5</f>
        <v>0.15085955163127532</v>
      </c>
      <c r="I26">
        <v>60247</v>
      </c>
      <c r="J26" s="4">
        <f>I26/I5</f>
        <v>0.17217659196259652</v>
      </c>
      <c r="K26" s="2">
        <v>418320.502285183</v>
      </c>
    </row>
    <row r="27" spans="2:11" x14ac:dyDescent="0.35">
      <c r="E27" s="6" t="s">
        <v>27</v>
      </c>
      <c r="F27" s="6"/>
      <c r="G27" s="2">
        <v>9786358.37655898</v>
      </c>
      <c r="H27" s="4">
        <f>G27/G5</f>
        <v>0.84879239848636179</v>
      </c>
      <c r="I27">
        <v>289558</v>
      </c>
      <c r="J27" s="4">
        <f>I27/I5</f>
        <v>0.82751190292471866</v>
      </c>
      <c r="K27" s="2">
        <v>211928.05454184799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4012.9257611130001</v>
      </c>
      <c r="H29" s="4">
        <f>G29/G5</f>
        <v>3.4804988236292845E-4</v>
      </c>
      <c r="I29">
        <v>109</v>
      </c>
      <c r="J29" s="4">
        <f>I29/I5</f>
        <v>3.1150511268483115E-4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12482920.070131274</v>
      </c>
      <c r="H4" s="5"/>
      <c r="I4" s="1">
        <v>3936585</v>
      </c>
      <c r="J4" s="5"/>
      <c r="K4" s="3">
        <v>161155697.70323735</v>
      </c>
    </row>
    <row r="5" spans="1:11" x14ac:dyDescent="0.35">
      <c r="E5" s="6" t="s">
        <v>7</v>
      </c>
      <c r="F5" s="6"/>
      <c r="G5" s="2">
        <v>10359077.862968292</v>
      </c>
      <c r="H5" s="4">
        <f>G5/G4</f>
        <v>0.8298601452840475</v>
      </c>
      <c r="I5">
        <v>435417</v>
      </c>
      <c r="J5" s="4">
        <f>I5/I4</f>
        <v>0.11060779838362439</v>
      </c>
      <c r="K5" s="2">
        <v>8014152.3361921161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10009470.317664964</v>
      </c>
      <c r="H7" s="4">
        <f>G7/G5</f>
        <v>0.96625109397496589</v>
      </c>
      <c r="I7">
        <v>425618</v>
      </c>
      <c r="J7" s="4">
        <f>I7/I5</f>
        <v>0.97749513684582823</v>
      </c>
      <c r="K7" s="2">
        <v>7693260.2413803851</v>
      </c>
    </row>
    <row r="8" spans="1:11" x14ac:dyDescent="0.35">
      <c r="F8" t="s">
        <v>10</v>
      </c>
      <c r="G8" s="2">
        <f>G5-G7</f>
        <v>349607.54530332796</v>
      </c>
      <c r="H8" s="4">
        <f>1-H7</f>
        <v>3.3748906025034109E-2</v>
      </c>
      <c r="I8">
        <f>I5-I7</f>
        <v>9799</v>
      </c>
      <c r="J8" s="4">
        <f>1-J7</f>
        <v>2.2504863154171773E-2</v>
      </c>
      <c r="K8" s="2">
        <f>K5-K7</f>
        <v>320892.09481173102</v>
      </c>
    </row>
    <row r="9" spans="1:11" x14ac:dyDescent="0.35">
      <c r="E9" s="6" t="s">
        <v>11</v>
      </c>
      <c r="F9" s="6"/>
      <c r="G9" s="2">
        <v>1851397.150033569</v>
      </c>
      <c r="H9" s="4">
        <f>1-H5-H10</f>
        <v>0.1483144280049932</v>
      </c>
      <c r="I9">
        <v>3478687</v>
      </c>
      <c r="J9" s="4">
        <f>1-J5-J10</f>
        <v>0.88368141422070134</v>
      </c>
      <c r="K9" s="2">
        <v>149337992.88292763</v>
      </c>
    </row>
    <row r="10" spans="1:11" x14ac:dyDescent="0.35">
      <c r="E10" s="6" t="s">
        <v>12</v>
      </c>
      <c r="F10" s="6"/>
      <c r="G10" s="2">
        <v>272445.05712941301</v>
      </c>
      <c r="H10" s="4">
        <f>G10/G4</f>
        <v>2.1825426710959297E-2</v>
      </c>
      <c r="I10">
        <v>22481</v>
      </c>
      <c r="J10" s="4">
        <f>I10/I4</f>
        <v>5.7107873956741689E-3</v>
      </c>
      <c r="K10" s="2">
        <v>3803552.4841175932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1691657.717800763</v>
      </c>
      <c r="H13" s="5">
        <f>G13/G5</f>
        <v>0.16330195990205976</v>
      </c>
      <c r="I13" s="1">
        <f>I14+I15</f>
        <v>47741</v>
      </c>
      <c r="J13" s="5">
        <f>I13/I5</f>
        <v>0.10964431797564174</v>
      </c>
      <c r="K13" s="3">
        <f>K14+K15</f>
        <v>1730120.9900480141</v>
      </c>
    </row>
    <row r="14" spans="1:11" x14ac:dyDescent="0.35">
      <c r="E14" s="6" t="s">
        <v>15</v>
      </c>
      <c r="F14" s="6"/>
      <c r="G14" s="2">
        <v>1690902.5657321529</v>
      </c>
      <c r="H14" s="4">
        <f>G14/G7</f>
        <v>0.16893027423718973</v>
      </c>
      <c r="I14">
        <v>47736</v>
      </c>
      <c r="J14" s="4">
        <f>I14/I7</f>
        <v>0.1121569106569741</v>
      </c>
      <c r="K14" s="2">
        <v>1730005.1519073381</v>
      </c>
    </row>
    <row r="15" spans="1:11" x14ac:dyDescent="0.35">
      <c r="E15" s="6" t="s">
        <v>16</v>
      </c>
      <c r="F15" s="6"/>
      <c r="G15" s="2">
        <v>755.15206861000001</v>
      </c>
      <c r="H15" s="4">
        <f>G15/G8</f>
        <v>2.1599993442784873E-3</v>
      </c>
      <c r="I15">
        <v>5</v>
      </c>
      <c r="J15" s="4">
        <f>I15/I8</f>
        <v>5.1025614858659046E-4</v>
      </c>
      <c r="K15" s="2">
        <v>115.83814067599999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853753.56345203402</v>
      </c>
      <c r="H18" s="4">
        <f>G18/G5</f>
        <v>8.2415980915061804E-2</v>
      </c>
      <c r="I18">
        <v>31725</v>
      </c>
      <c r="J18" s="4">
        <f>I18/I5</f>
        <v>7.286118824023867E-2</v>
      </c>
      <c r="K18" s="2">
        <v>1453370.0314219999</v>
      </c>
    </row>
    <row r="19" spans="2:11" x14ac:dyDescent="0.35">
      <c r="E19" s="6" t="s">
        <v>20</v>
      </c>
      <c r="F19" s="6"/>
      <c r="G19" s="2">
        <v>3318556.8490488809</v>
      </c>
      <c r="H19" s="4">
        <f>G19/G5</f>
        <v>0.320352534554459</v>
      </c>
      <c r="I19">
        <v>114147</v>
      </c>
      <c r="J19" s="4">
        <f>I19/I5</f>
        <v>0.26215558878041051</v>
      </c>
      <c r="K19" s="2">
        <v>1798996.51996677</v>
      </c>
    </row>
    <row r="20" spans="2:11" x14ac:dyDescent="0.35">
      <c r="E20" s="6" t="s">
        <v>21</v>
      </c>
      <c r="F20" s="6"/>
      <c r="G20" s="2">
        <v>6174420.8268749854</v>
      </c>
      <c r="H20" s="4">
        <f>1-H18-H19</f>
        <v>0.59723148453047925</v>
      </c>
      <c r="I20">
        <v>288651</v>
      </c>
      <c r="J20" s="4">
        <f>1-J18-J19</f>
        <v>0.66498322297935086</v>
      </c>
      <c r="K20" s="2">
        <v>4104336.5720777311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451328.31398589502</v>
      </c>
      <c r="H22" s="4">
        <f>G22/G20</f>
        <v>7.3096461456178805E-2</v>
      </c>
      <c r="I22">
        <v>44176</v>
      </c>
      <c r="J22" s="4">
        <f>I22/I20</f>
        <v>0.15304294805838192</v>
      </c>
      <c r="K22" s="2">
        <v>860419.90265187598</v>
      </c>
    </row>
    <row r="23" spans="2:11" x14ac:dyDescent="0.35">
      <c r="F23" t="s">
        <v>24</v>
      </c>
      <c r="G23" s="2">
        <f>G20-G22</f>
        <v>5723092.51288909</v>
      </c>
      <c r="H23" s="4">
        <f>1-H22</f>
        <v>0.92690353854382124</v>
      </c>
      <c r="I23">
        <f>I20-I22</f>
        <v>244475</v>
      </c>
      <c r="J23" s="4">
        <f>1-J22</f>
        <v>0.84695705194161808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1570386.474115106</v>
      </c>
      <c r="H26" s="4">
        <f>G26/G5</f>
        <v>0.15159519938825203</v>
      </c>
      <c r="I26">
        <v>66331</v>
      </c>
      <c r="J26" s="4">
        <f>I26/I5</f>
        <v>0.15233902213280603</v>
      </c>
      <c r="K26" s="2">
        <v>841976.22272234003</v>
      </c>
    </row>
    <row r="27" spans="2:11" x14ac:dyDescent="0.35">
      <c r="E27" s="6" t="s">
        <v>27</v>
      </c>
      <c r="F27" s="6"/>
      <c r="G27" s="2">
        <v>8768408.5809346326</v>
      </c>
      <c r="H27" s="4">
        <f>G27/G5</f>
        <v>0.84644682634156121</v>
      </c>
      <c r="I27">
        <v>367599</v>
      </c>
      <c r="J27" s="4">
        <f>I27/I5</f>
        <v>0.84424586086441278</v>
      </c>
      <c r="K27" s="2">
        <v>7088203.1463812124</v>
      </c>
    </row>
    <row r="28" spans="2:11" x14ac:dyDescent="0.35">
      <c r="E28" s="6" t="s">
        <v>28</v>
      </c>
      <c r="F28" s="6"/>
      <c r="G28" s="2">
        <v>2308.0794754620001</v>
      </c>
      <c r="H28" s="4">
        <f>G28/G5</f>
        <v>2.2280742610430022E-4</v>
      </c>
      <c r="I28">
        <v>67</v>
      </c>
      <c r="J28" s="4">
        <f>I28/I5</f>
        <v>1.5387548028671365E-4</v>
      </c>
      <c r="K28" s="2">
        <v>108.819174034</v>
      </c>
    </row>
    <row r="29" spans="2:11" x14ac:dyDescent="0.35">
      <c r="E29" s="6" t="s">
        <v>29</v>
      </c>
      <c r="F29" s="6"/>
      <c r="G29" s="2">
        <v>5308.9321833399999</v>
      </c>
      <c r="H29" s="4">
        <f>G29/G5</f>
        <v>5.1249080792397652E-4</v>
      </c>
      <c r="I29">
        <v>393</v>
      </c>
      <c r="J29" s="4">
        <f>I29/I5</f>
        <v>9.0258304108475321E-4</v>
      </c>
      <c r="K29" s="2">
        <v>292.32930133000002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11329748.275264865</v>
      </c>
    </row>
    <row r="3" spans="1:2" x14ac:dyDescent="0.35">
      <c r="A3" t="s">
        <v>32</v>
      </c>
      <c r="B3">
        <f>'NEWT - UK'!$G$8</f>
        <v>199994.91519117542</v>
      </c>
    </row>
    <row r="4" spans="1:2" x14ac:dyDescent="0.35">
      <c r="A4" t="s">
        <v>33</v>
      </c>
      <c r="B4">
        <f>'NEWT - UK'!$G$9</f>
        <v>524341.753065428</v>
      </c>
    </row>
    <row r="5" spans="1:2" x14ac:dyDescent="0.35">
      <c r="A5" t="s">
        <v>34</v>
      </c>
      <c r="B5">
        <f>'NEWT - UK'!$G$10</f>
        <v>83.274567422999993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345027</v>
      </c>
    </row>
    <row r="16" spans="1:2" x14ac:dyDescent="0.35">
      <c r="A16" t="s">
        <v>32</v>
      </c>
      <c r="B16">
        <f>'NEWT - UK'!$I$8</f>
        <v>4887</v>
      </c>
    </row>
    <row r="17" spans="1:2" x14ac:dyDescent="0.35">
      <c r="A17" t="s">
        <v>33</v>
      </c>
      <c r="B17">
        <f>'NEWT - UK'!$I$9</f>
        <v>1042933</v>
      </c>
    </row>
    <row r="18" spans="1:2" x14ac:dyDescent="0.35">
      <c r="A18" t="s">
        <v>34</v>
      </c>
      <c r="B18">
        <f>'NEWT - UK'!$I$10</f>
        <v>33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1032450.021160387</v>
      </c>
    </row>
    <row r="28" spans="1:2" x14ac:dyDescent="0.35">
      <c r="A28" t="s">
        <v>37</v>
      </c>
      <c r="B28">
        <f>'NEWT - UK'!$G$19</f>
        <v>4286348.8725128062</v>
      </c>
    </row>
    <row r="29" spans="1:2" x14ac:dyDescent="0.35">
      <c r="A29" t="s">
        <v>38</v>
      </c>
      <c r="B29">
        <f>'NEWT - UK'!$G$22</f>
        <v>116140.615792068</v>
      </c>
    </row>
    <row r="30" spans="1:2" x14ac:dyDescent="0.35">
      <c r="A30" t="s">
        <v>39</v>
      </c>
      <c r="B30">
        <f>'NEWT - UK'!$G$23</f>
        <v>6094803.6809907807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1739371.888135948</v>
      </c>
    </row>
    <row r="41" spans="1:2" x14ac:dyDescent="0.35">
      <c r="A41" t="s">
        <v>42</v>
      </c>
      <c r="B41">
        <f>'NEWT - UK'!$G$27</f>
        <v>9786358.37655898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4012.9257611130001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2024-12-30T09:47:49Z</dcterms:created>
  <dcterms:modified xsi:type="dcterms:W3CDTF">2024-12-30T09:47:49Z</dcterms:modified>
</cp:coreProperties>
</file>