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8D00DE14-5FAB-44A5-9D0E-A47452B9C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J14" i="5"/>
  <c r="H14" i="5"/>
  <c r="K13" i="5"/>
  <c r="I13" i="5"/>
  <c r="J13" i="5" s="1"/>
  <c r="G13" i="5"/>
  <c r="H13" i="5" s="1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H15" i="2" s="1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<sst xmlns="http://schemas.openxmlformats.org/spreadsheetml/2006/main" count="82" uniqueCount="45">
  <si>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November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</si>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</sst>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12817408.146481823</c:v>
                </c:pt>
                <c:pt idx="1">
                  <c:v>225090.49264517613</c:v>
                </c:pt>
                <c:pt idx="2">
                  <c:v>564138.74504376203</c:v>
                </c:pt>
                <c:pt idx="3">
                  <c:v>120.24832735299999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EE4-46F8-A1C5-763252395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340454</c:v>
                </c:pt>
                <c:pt idx="1">
                  <c:v>6521</c:v>
                </c:pt>
                <c:pt idx="2">
                  <c:v>1018210</c:v>
                </c:pt>
                <c:pt idx="3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58-44AF-ADDD-26489EA89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1219906.6280738281</c:v>
                </c:pt>
                <c:pt idx="1">
                  <c:v>4487091.8965161676</c:v>
                </c:pt>
                <c:pt idx="2">
                  <c:v>552805.63038644695</c:v>
                </c:pt>
                <c:pt idx="3">
                  <c:v>6782694.4841505578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3D-4862-A44A-4D6B89F61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2067852.998511232</c:v>
                </c:pt>
                <c:pt idx="1">
                  <c:v>10973889.48868724</c:v>
                </c:pt>
                <c:pt idx="2">
                  <c:v>3.8633220000000001</c:v>
                </c:pt>
                <c:pt idx="3">
                  <c:v>752.28860652900005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AD3-482C-936B-89EF074F9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13606757.632498115</v>
      </c>
      <c r="H4" s="5"/>
      <c r="I4" s="1">
        <v>1365212</v>
      </c>
      <c r="J4" s="5"/>
      <c r="K4" s="3">
        <v>762881.149615673</v>
      </c>
    </row>
    <row r="5" spans="1:11" x14ac:dyDescent="0.25">
      <c r="E5" s="6" t="s">
        <v>7</v>
      </c>
      <c r="F5" s="6"/>
      <c r="G5" s="2">
        <v>13042498.639126999</v>
      </c>
      <c r="H5" s="4">
        <f>G5/G4</f>
        <v>0.95853097346105065</v>
      </c>
      <c r="I5">
        <v>346975</v>
      </c>
      <c r="J5" s="4">
        <f>I5/I4</f>
        <v>0.2541546660884903</v>
      </c>
      <c r="K5" s="2">
        <v>255588.12769313899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12817408.146481823</v>
      </c>
      <c r="H7" s="4">
        <f>G7/G5</f>
        <v>0.98274176606237751</v>
      </c>
      <c r="I7">
        <v>340454</v>
      </c>
      <c r="J7" s="4">
        <f>I7/I5</f>
        <v>0.98120613877080476</v>
      </c>
      <c r="K7" s="2">
        <v>215238.981899732</v>
      </c>
    </row>
    <row r="8" spans="1:11" x14ac:dyDescent="0.25">
      <c r="F8" t="s">
        <v>10</v>
      </c>
      <c r="G8" s="2">
        <f>G5-G7</f>
        <v>225090.49264517613</v>
      </c>
      <c r="H8" s="4">
        <f>1-H7</f>
        <v>1.7258233937622491E-2</v>
      </c>
      <c r="I8">
        <f>I5-I7</f>
        <v>6521</v>
      </c>
      <c r="J8" s="4">
        <f>1-J7</f>
        <v>1.8793861229195241E-2</v>
      </c>
      <c r="K8" s="2">
        <f>K5-K7</f>
        <v>40349.145793406991</v>
      </c>
    </row>
    <row r="9" spans="1:11" x14ac:dyDescent="0.25">
      <c r="E9" s="6" t="s">
        <v>11</v>
      </c>
      <c r="F9" s="6"/>
      <c r="G9" s="2">
        <v>564138.74504376203</v>
      </c>
      <c r="H9" s="4">
        <f>1-H5-H10</f>
        <v>4.1460189141341426E-2</v>
      </c>
      <c r="I9">
        <v>1018210</v>
      </c>
      <c r="J9" s="4">
        <f>1-J5-J10</f>
        <v>0.74582555676334517</v>
      </c>
      <c r="K9" s="2">
        <v>506863.31326369202</v>
      </c>
    </row>
    <row r="10" spans="1:11" x14ac:dyDescent="0.25">
      <c r="E10" s="6" t="s">
        <v>12</v>
      </c>
      <c r="F10" s="6"/>
      <c r="G10" s="2">
        <v>120.24832735299999</v>
      </c>
      <c r="H10" s="4">
        <f>G10/G4</f>
        <v>8.8373976079210244E-6</v>
      </c>
      <c r="I10">
        <v>27</v>
      </c>
      <c r="J10" s="4">
        <f>I10/I4</f>
        <v>1.9777148164534153E-5</v>
      </c>
      <c r="K10" s="2">
        <v>429.70865884199998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2960942.2246920969</v>
      </c>
      <c r="H13" s="5">
        <f>G13/G5</f>
        <v>0.22702262094238468</v>
      </c>
      <c r="I13" s="1">
        <f>I14+I15</f>
        <v>92714</v>
      </c>
      <c r="J13" s="5">
        <f>I13/I5</f>
        <v>0.26720657107860796</v>
      </c>
      <c r="K13" s="3">
        <f>K14+K15</f>
        <v>48067.814696804002</v>
      </c>
    </row>
    <row r="14" spans="1:11" x14ac:dyDescent="0.25">
      <c r="E14" s="6" t="s">
        <v>15</v>
      </c>
      <c r="F14" s="6"/>
      <c r="G14" s="2">
        <v>2960942.2246920969</v>
      </c>
      <c r="H14" s="4">
        <f>G14/G7</f>
        <v>0.23100943582769726</v>
      </c>
      <c r="I14">
        <v>92714</v>
      </c>
      <c r="J14" s="4">
        <f>I14/I7</f>
        <v>0.27232460185516988</v>
      </c>
      <c r="K14" s="2">
        <v>48067.814696804002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1219906.6280738281</v>
      </c>
      <c r="H18" s="4">
        <f>G18/G5</f>
        <v>9.3533199567616174E-2</v>
      </c>
      <c r="I18">
        <v>38226</v>
      </c>
      <c r="J18" s="4">
        <f>I18/I5</f>
        <v>0.11016932055623604</v>
      </c>
      <c r="K18" s="2">
        <v>45751.887619312001</v>
      </c>
    </row>
    <row r="19" spans="2:11" x14ac:dyDescent="0.25">
      <c r="E19" s="6" t="s">
        <v>20</v>
      </c>
      <c r="F19" s="6"/>
      <c r="G19" s="2">
        <v>4487091.8965161676</v>
      </c>
      <c r="H19" s="4">
        <f>G19/G5</f>
        <v>0.3440362173437429</v>
      </c>
      <c r="I19">
        <v>121817</v>
      </c>
      <c r="J19" s="4">
        <f>I19/I5</f>
        <v>0.35108293104690541</v>
      </c>
      <c r="K19" s="2">
        <v>96051.705821203999</v>
      </c>
    </row>
    <row r="20" spans="2:11" x14ac:dyDescent="0.25">
      <c r="E20" s="6" t="s">
        <v>21</v>
      </c>
      <c r="F20" s="6"/>
      <c r="G20" s="2">
        <v>7335500.1145370044</v>
      </c>
      <c r="H20" s="4">
        <f>1-H18-H19</f>
        <v>0.56243058308864091</v>
      </c>
      <c r="I20">
        <v>186932</v>
      </c>
      <c r="J20" s="4">
        <f>1-J18-J19</f>
        <v>0.53874774839685857</v>
      </c>
      <c r="K20" s="2">
        <v>113784.53425262299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552805.63038644695</v>
      </c>
      <c r="H22" s="4">
        <f>G22/G20</f>
        <v>7.5360319235894174E-2</v>
      </c>
      <c r="I22">
        <v>15688</v>
      </c>
      <c r="J22" s="4">
        <f>I22/I20</f>
        <v>8.3923565788629015E-2</v>
      </c>
      <c r="K22" s="2">
        <v>8062.8458817350001</v>
      </c>
    </row>
    <row r="23" spans="2:11" x14ac:dyDescent="0.25">
      <c r="F23" t="s">
        <v>24</v>
      </c>
      <c r="G23" s="2">
        <f>G20-G22</f>
        <v>6782694.4841505578</v>
      </c>
      <c r="H23" s="4">
        <f>1-H22</f>
        <v>0.92463968076410585</v>
      </c>
      <c r="I23">
        <f>I20-I22</f>
        <v>171244</v>
      </c>
      <c r="J23" s="4">
        <f>1-J22</f>
        <v>0.91607643421137097</v>
      </c>
      <c r="K23" s="2">
        <f>K20-K22</f>
        <v>105721.68837088799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2067852.998511232</v>
      </c>
      <c r="H26" s="4">
        <f>G26/G5</f>
        <v>0.15854730414214893</v>
      </c>
      <c r="I26">
        <v>62651</v>
      </c>
      <c r="J26" s="4">
        <f>I26/I5</f>
        <v>0.18056344117011311</v>
      </c>
      <c r="K26" s="2">
        <v>85365.236564495994</v>
      </c>
    </row>
    <row r="27" spans="2:11" x14ac:dyDescent="0.25">
      <c r="E27" s="6" t="s">
        <v>27</v>
      </c>
      <c r="F27" s="6"/>
      <c r="G27" s="2">
        <v>10973889.48868724</v>
      </c>
      <c r="H27" s="4">
        <f>G27/G5</f>
        <v>0.84139471985574832</v>
      </c>
      <c r="I27">
        <v>284097</v>
      </c>
      <c r="J27" s="4">
        <f>I27/I5</f>
        <v>0.81878233302111103</v>
      </c>
      <c r="K27" s="2">
        <v>170222.89112864301</v>
      </c>
    </row>
    <row r="28" spans="2:11" x14ac:dyDescent="0.25">
      <c r="E28" s="6" t="s">
        <v>28</v>
      </c>
      <c r="F28" s="6"/>
      <c r="G28" s="2">
        <v>3.8633220000000001</v>
      </c>
      <c r="H28" s="4">
        <f>G28/G5</f>
        <v>2.9621026667468312E-7</v>
      </c>
      <c r="I28">
        <v>4</v>
      </c>
      <c r="J28" s="4">
        <f>I28/I5</f>
        <v>1.1528208084155919E-5</v>
      </c>
      <c r="K28" s="2">
        <v>0</v>
      </c>
    </row>
    <row r="29" spans="2:11" x14ac:dyDescent="0.25">
      <c r="E29" s="6" t="s">
        <v>29</v>
      </c>
      <c r="F29" s="6"/>
      <c r="G29" s="2">
        <v>752.28860652900005</v>
      </c>
      <c r="H29" s="4">
        <f>G29/G5</f>
        <v>5.7679791836217859E-5</v>
      </c>
      <c r="I29">
        <v>223</v>
      </c>
      <c r="J29" s="4">
        <f>I29/I5</f>
        <v>6.4269760069169248E-4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15124891.362946082</v>
      </c>
      <c r="H4" s="5"/>
      <c r="I4" s="1">
        <v>3926453</v>
      </c>
      <c r="J4" s="5"/>
      <c r="K4" s="3">
        <v>98478313.315673023</v>
      </c>
    </row>
    <row r="5" spans="1:11" x14ac:dyDescent="0.25">
      <c r="E5" s="6" t="s">
        <v>7</v>
      </c>
      <c r="F5" s="6"/>
      <c r="G5" s="2">
        <v>10942571.520313632</v>
      </c>
      <c r="H5" s="4">
        <f>G5/G4</f>
        <v>0.72348099948151945</v>
      </c>
      <c r="I5">
        <v>403673</v>
      </c>
      <c r="J5" s="4">
        <f>I5/I4</f>
        <v>0.10280856538967867</v>
      </c>
      <c r="K5" s="2">
        <v>5336048.7928072819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10577681.665686576</v>
      </c>
      <c r="H7" s="4">
        <f>G7/G5</f>
        <v>0.96665410374977401</v>
      </c>
      <c r="I7">
        <v>390947</v>
      </c>
      <c r="J7" s="4">
        <f>I7/I5</f>
        <v>0.96847448305930794</v>
      </c>
      <c r="K7" s="2">
        <v>4714173.286946998</v>
      </c>
    </row>
    <row r="8" spans="1:11" x14ac:dyDescent="0.25">
      <c r="F8" t="s">
        <v>10</v>
      </c>
      <c r="G8" s="2">
        <f>G5-G7</f>
        <v>364889.85462705605</v>
      </c>
      <c r="H8" s="4">
        <f>1-H7</f>
        <v>3.3345896250225993E-2</v>
      </c>
      <c r="I8">
        <f>I5-I7</f>
        <v>12726</v>
      </c>
      <c r="J8" s="4">
        <f>1-J7</f>
        <v>3.1525516940692055E-2</v>
      </c>
      <c r="K8" s="2">
        <f>K5-K7</f>
        <v>621875.50586028397</v>
      </c>
    </row>
    <row r="9" spans="1:11" x14ac:dyDescent="0.25">
      <c r="E9" s="6" t="s">
        <v>11</v>
      </c>
      <c r="F9" s="6"/>
      <c r="G9" s="2">
        <v>3874200.0279298159</v>
      </c>
      <c r="H9" s="4">
        <f>1-H5-H10</f>
        <v>0.25614729619950033</v>
      </c>
      <c r="I9">
        <v>3498934</v>
      </c>
      <c r="J9" s="4">
        <f>1-J5-J10</f>
        <v>0.89111826882939893</v>
      </c>
      <c r="K9" s="2">
        <v>89298232.179258972</v>
      </c>
    </row>
    <row r="10" spans="1:11" x14ac:dyDescent="0.25">
      <c r="E10" s="6" t="s">
        <v>12</v>
      </c>
      <c r="F10" s="6"/>
      <c r="G10" s="2">
        <v>308119.81470263499</v>
      </c>
      <c r="H10" s="4">
        <f>G10/G4</f>
        <v>2.0371704318980197E-2</v>
      </c>
      <c r="I10">
        <v>23846</v>
      </c>
      <c r="J10" s="4">
        <f>I10/I4</f>
        <v>6.0731657809223747E-3</v>
      </c>
      <c r="K10" s="2">
        <v>3844032.343606764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1908019.0417460899</v>
      </c>
      <c r="H13" s="5">
        <f>G13/G5</f>
        <v>0.17436660461428752</v>
      </c>
      <c r="I13" s="1">
        <f>I14+I15</f>
        <v>52516</v>
      </c>
      <c r="J13" s="5">
        <f>I13/I5</f>
        <v>0.13009539899869449</v>
      </c>
      <c r="K13" s="3">
        <f>K14+K15</f>
        <v>731609.83759264497</v>
      </c>
    </row>
    <row r="14" spans="1:11" x14ac:dyDescent="0.25">
      <c r="E14" s="6" t="s">
        <v>15</v>
      </c>
      <c r="F14" s="6"/>
      <c r="G14" s="2">
        <v>1908019.0417460899</v>
      </c>
      <c r="H14" s="4">
        <f>G14/G7</f>
        <v>0.18038159041367258</v>
      </c>
      <c r="I14">
        <v>52516</v>
      </c>
      <c r="J14" s="4">
        <f>I14/I7</f>
        <v>0.13433022890570845</v>
      </c>
      <c r="K14" s="2">
        <v>731609.83759264497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1172750.13023359</v>
      </c>
      <c r="H18" s="4">
        <f>G18/G5</f>
        <v>0.10717317479319313</v>
      </c>
      <c r="I18">
        <v>39957</v>
      </c>
      <c r="J18" s="4">
        <f>I18/I5</f>
        <v>9.8983583246835927E-2</v>
      </c>
      <c r="K18" s="2">
        <v>581736.02116423205</v>
      </c>
    </row>
    <row r="19" spans="2:11" x14ac:dyDescent="0.25">
      <c r="E19" s="6" t="s">
        <v>20</v>
      </c>
      <c r="F19" s="6"/>
      <c r="G19" s="2">
        <v>4474018.7008617893</v>
      </c>
      <c r="H19" s="4">
        <f>G19/G5</f>
        <v>0.4088635557516152</v>
      </c>
      <c r="I19">
        <v>132787</v>
      </c>
      <c r="J19" s="4">
        <f>I19/I5</f>
        <v>0.32894694468047159</v>
      </c>
      <c r="K19" s="2">
        <v>774827.51429579395</v>
      </c>
    </row>
    <row r="20" spans="2:11" x14ac:dyDescent="0.25">
      <c r="E20" s="6" t="s">
        <v>21</v>
      </c>
      <c r="F20" s="6"/>
      <c r="G20" s="2">
        <v>5294568.7412569299</v>
      </c>
      <c r="H20" s="4">
        <f>1-H18-H19</f>
        <v>0.48396326945519169</v>
      </c>
      <c r="I20">
        <v>230860</v>
      </c>
      <c r="J20" s="4">
        <f>1-J18-J19</f>
        <v>0.57206947207269243</v>
      </c>
      <c r="K20" s="2">
        <v>3868124.1180206812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382593.63797427301</v>
      </c>
      <c r="H22" s="4">
        <f>G22/G20</f>
        <v>7.2261530007719815E-2</v>
      </c>
      <c r="I22">
        <v>18246</v>
      </c>
      <c r="J22" s="4">
        <f>I22/I20</f>
        <v>7.903491293424586E-2</v>
      </c>
      <c r="K22" s="2">
        <v>421709.882176399</v>
      </c>
    </row>
    <row r="23" spans="2:11" x14ac:dyDescent="0.25">
      <c r="F23" t="s">
        <v>24</v>
      </c>
      <c r="G23" s="2">
        <f>G20-G22</f>
        <v>4911975.1032826565</v>
      </c>
      <c r="H23" s="4">
        <f>1-H22</f>
        <v>0.92773846999228016</v>
      </c>
      <c r="I23">
        <f>I20-I22</f>
        <v>212614</v>
      </c>
      <c r="J23" s="4">
        <f>1-J22</f>
        <v>0.9209650870657542</v>
      </c>
      <c r="K23" s="2">
        <f>K20-K22</f>
        <v>3446414.2358442824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1615998.4724793839</v>
      </c>
      <c r="H26" s="4">
        <f>G26/G5</f>
        <v>0.14767995525361363</v>
      </c>
      <c r="I26">
        <v>62209</v>
      </c>
      <c r="J26" s="4">
        <f>I26/I5</f>
        <v>0.15410740871943379</v>
      </c>
      <c r="K26" s="2">
        <v>1368292.8551535141</v>
      </c>
    </row>
    <row r="27" spans="2:11" x14ac:dyDescent="0.25">
      <c r="E27" s="6" t="s">
        <v>27</v>
      </c>
      <c r="F27" s="6"/>
      <c r="G27" s="2">
        <v>9312333.2838687114</v>
      </c>
      <c r="H27" s="4">
        <f>G27/G5</f>
        <v>0.85101872686702851</v>
      </c>
      <c r="I27">
        <v>340028</v>
      </c>
      <c r="J27" s="4">
        <f>I27/I5</f>
        <v>0.84233525650712338</v>
      </c>
      <c r="K27" s="2">
        <v>3967245.605963327</v>
      </c>
    </row>
    <row r="28" spans="2:11" x14ac:dyDescent="0.25">
      <c r="E28" s="6" t="s">
        <v>28</v>
      </c>
      <c r="F28" s="6"/>
      <c r="G28" s="2">
        <v>1509.9685720770001</v>
      </c>
      <c r="H28" s="4">
        <f>G28/G5</f>
        <v>1.3799028585501281E-4</v>
      </c>
      <c r="I28">
        <v>46</v>
      </c>
      <c r="J28" s="4">
        <f>I28/I5</f>
        <v>1.1395362087630334E-4</v>
      </c>
      <c r="K28" s="2">
        <v>104.970198142</v>
      </c>
    </row>
    <row r="29" spans="2:11" x14ac:dyDescent="0.25">
      <c r="E29" s="6" t="s">
        <v>29</v>
      </c>
      <c r="F29" s="6"/>
      <c r="G29" s="2">
        <v>4359.8423854769999</v>
      </c>
      <c r="H29" s="4">
        <f>G29/G5</f>
        <v>3.9842941646608856E-4</v>
      </c>
      <c r="I29">
        <v>804</v>
      </c>
      <c r="J29" s="4">
        <f>I29/I5</f>
        <v>1.9917111127075626E-3</v>
      </c>
      <c r="K29" s="2">
        <v>135.45031176399999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12817408.146481823</v>
      </c>
    </row>
    <row r="3" spans="1:2" x14ac:dyDescent="0.25">
      <c r="A3" t="s">
        <v>32</v>
      </c>
      <c r="B3">
        <f>'NEWT - UK'!$G$8</f>
        <v>225090.49264517613</v>
      </c>
    </row>
    <row r="4" spans="1:2" x14ac:dyDescent="0.25">
      <c r="A4" t="s">
        <v>33</v>
      </c>
      <c r="B4">
        <f>'NEWT - UK'!$G$9</f>
        <v>564138.74504376203</v>
      </c>
    </row>
    <row r="5" spans="1:2" x14ac:dyDescent="0.25">
      <c r="A5" t="s">
        <v>34</v>
      </c>
      <c r="B5">
        <f>'NEWT - UK'!$G$10</f>
        <v>120.24832735299999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340454</v>
      </c>
    </row>
    <row r="16" spans="1:2" x14ac:dyDescent="0.25">
      <c r="A16" t="s">
        <v>32</v>
      </c>
      <c r="B16">
        <f>'NEWT - UK'!$I$8</f>
        <v>6521</v>
      </c>
    </row>
    <row r="17" spans="1:2" x14ac:dyDescent="0.25">
      <c r="A17" t="s">
        <v>33</v>
      </c>
      <c r="B17">
        <f>'NEWT - UK'!$I$9</f>
        <v>1018210</v>
      </c>
    </row>
    <row r="18" spans="1:2" x14ac:dyDescent="0.25">
      <c r="A18" t="s">
        <v>34</v>
      </c>
      <c r="B18">
        <f>'NEWT - UK'!$I$10</f>
        <v>27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1219906.6280738281</v>
      </c>
    </row>
    <row r="28" spans="1:2" x14ac:dyDescent="0.25">
      <c r="A28" t="s">
        <v>37</v>
      </c>
      <c r="B28">
        <f>'NEWT - UK'!$G$19</f>
        <v>4487091.8965161676</v>
      </c>
    </row>
    <row r="29" spans="1:2" x14ac:dyDescent="0.25">
      <c r="A29" t="s">
        <v>38</v>
      </c>
      <c r="B29">
        <f>'NEWT - UK'!$G$22</f>
        <v>552805.63038644695</v>
      </c>
    </row>
    <row r="30" spans="1:2" x14ac:dyDescent="0.25">
      <c r="A30" t="s">
        <v>39</v>
      </c>
      <c r="B30">
        <f>'NEWT - UK'!$G$23</f>
        <v>6782694.4841505578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2067852.998511232</v>
      </c>
    </row>
    <row r="41" spans="1:2" x14ac:dyDescent="0.25">
      <c r="A41" t="s">
        <v>42</v>
      </c>
      <c r="B41">
        <f>'NEWT - UK'!$G$27</f>
        <v>10973889.48868724</v>
      </c>
    </row>
    <row r="42" spans="1:2" x14ac:dyDescent="0.25">
      <c r="A42" t="s">
        <v>43</v>
      </c>
      <c r="B42">
        <f>'NEWT - UK'!$G$28</f>
        <v>3.8633220000000001</v>
      </c>
    </row>
    <row r="43" spans="1:2" x14ac:dyDescent="0.25">
      <c r="A43" t="s">
        <v>44</v>
      </c>
      <c r="B43">
        <f>'NEWT - UK'!$G$29</f>
        <v>752.28860652900005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2025-11-25T08:25:49Z</dcterms:created>
  <dcterms:modified xsi:type="dcterms:W3CDTF">2025-11-25T08:25:49Z</dcterms:modified>
</cp:coreProperties>
</file>