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cma01-my.sharepoint.com/personal/ludovic_cathan_icmagroup_org/Documents/Desktop/SFTR public data/"/>
    </mc:Choice>
  </mc:AlternateContent>
  <xr:revisionPtr revIDLastSave="0" documentId="8_{F8F1D007-3AE0-4488-812A-FBFB638F4DC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NEWT - EU" sheetId="2" r:id="rId1"/>
    <sheet name="Outstanding - EU" sheetId="5" r:id="rId2"/>
    <sheet name="Images - EU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4" i="3" l="1"/>
  <c r="B43" i="3"/>
  <c r="B42" i="3"/>
  <c r="B41" i="3"/>
  <c r="B31" i="3"/>
  <c r="B30" i="3"/>
  <c r="B29" i="3"/>
  <c r="B28" i="3"/>
  <c r="B19" i="3"/>
  <c r="B18" i="3"/>
  <c r="B17" i="3"/>
  <c r="B16" i="3"/>
  <c r="B6" i="3"/>
  <c r="B5" i="3"/>
  <c r="B3" i="3"/>
  <c r="J29" i="5"/>
  <c r="H29" i="5"/>
  <c r="J28" i="5"/>
  <c r="H28" i="5"/>
  <c r="J27" i="5"/>
  <c r="H27" i="5"/>
  <c r="J26" i="5"/>
  <c r="H26" i="5"/>
  <c r="J23" i="5"/>
  <c r="I23" i="5"/>
  <c r="H23" i="5"/>
  <c r="G23" i="5"/>
  <c r="J22" i="5"/>
  <c r="H22" i="5"/>
  <c r="H20" i="5"/>
  <c r="J19" i="5"/>
  <c r="H19" i="5"/>
  <c r="J18" i="5"/>
  <c r="J20" i="5" s="1"/>
  <c r="H18" i="5"/>
  <c r="J15" i="5"/>
  <c r="H15" i="5"/>
  <c r="J14" i="5"/>
  <c r="H14" i="5"/>
  <c r="K13" i="5"/>
  <c r="I13" i="5"/>
  <c r="J13" i="5" s="1"/>
  <c r="G13" i="5"/>
  <c r="H13" i="5" s="1"/>
  <c r="J10" i="5"/>
  <c r="H10" i="5"/>
  <c r="H9" i="5"/>
  <c r="K8" i="5"/>
  <c r="J8" i="5"/>
  <c r="I8" i="5"/>
  <c r="G8" i="5"/>
  <c r="J7" i="5"/>
  <c r="H7" i="5"/>
  <c r="H8" i="5" s="1"/>
  <c r="J5" i="5"/>
  <c r="J9" i="5" s="1"/>
  <c r="H5" i="5"/>
  <c r="J29" i="2"/>
  <c r="H29" i="2"/>
  <c r="J28" i="2"/>
  <c r="H28" i="2"/>
  <c r="J27" i="2"/>
  <c r="H27" i="2"/>
  <c r="J26" i="2"/>
  <c r="H26" i="2"/>
  <c r="I23" i="2"/>
  <c r="H23" i="2"/>
  <c r="G23" i="2"/>
  <c r="J22" i="2"/>
  <c r="J23" i="2" s="1"/>
  <c r="H22" i="2"/>
  <c r="H20" i="2"/>
  <c r="J19" i="2"/>
  <c r="H19" i="2"/>
  <c r="J18" i="2"/>
  <c r="J20" i="2" s="1"/>
  <c r="H18" i="2"/>
  <c r="J15" i="2"/>
  <c r="H15" i="2"/>
  <c r="J14" i="2"/>
  <c r="H14" i="2"/>
  <c r="K13" i="2"/>
  <c r="I13" i="2"/>
  <c r="J13" i="2" s="1"/>
  <c r="H13" i="2"/>
  <c r="G13" i="2"/>
  <c r="J10" i="2"/>
  <c r="H10" i="2"/>
  <c r="H9" i="2" s="1"/>
  <c r="K8" i="2"/>
  <c r="I8" i="2"/>
  <c r="G8" i="2"/>
  <c r="B4" i="3" s="1"/>
  <c r="J7" i="2"/>
  <c r="J8" i="2" s="1"/>
  <c r="H7" i="2"/>
  <c r="H8" i="2" s="1"/>
  <c r="J5" i="2"/>
  <c r="J9" i="2" s="1"/>
  <c r="H5" i="2"/>
</calcChain>
</file>

<file path=xl/sharedStrings.xml><?xml version="1.0" encoding="utf-8"?>
<sst xmlns="http://schemas.openxmlformats.org/spreadsheetml/2006/main" count="83" uniqueCount="46">
  <si>
    <r>
      <rPr>
        <b/>
        <sz val="20"/>
        <rFont val="Calibri"/>
        <family val="2"/>
      </rPr>
      <t xml:space="preserve">SFTR Public Data
</t>
    </r>
    <r>
      <rPr>
        <b/>
        <sz val="9"/>
        <color rgb="FF000000"/>
        <rFont val="Calibri"/>
        <family val="2"/>
      </rPr>
      <t>for week ending 07 October 2022</t>
    </r>
  </si>
  <si>
    <t>Cash Value (Eur mn)</t>
  </si>
  <si>
    <t>Percentage</t>
  </si>
  <si>
    <t>Number Of Transactions</t>
  </si>
  <si>
    <t>Collateral Market Value (Eur mn)*</t>
  </si>
  <si>
    <t>ALL SFTS</t>
  </si>
  <si>
    <t>Total SFT</t>
  </si>
  <si>
    <t>Total Repos</t>
  </si>
  <si>
    <t>Of which</t>
  </si>
  <si>
    <t>Total repurchase transactions (REPO)</t>
  </si>
  <si>
    <t>Total buy/sell-backs (SBSC)</t>
  </si>
  <si>
    <t>Total securities/commodities lending/ borrowing (SLEB)</t>
  </si>
  <si>
    <t>Total margin lending (MGLD)</t>
  </si>
  <si>
    <t>REPOS</t>
  </si>
  <si>
    <t>Cleared Repos</t>
  </si>
  <si>
    <t>Repurchase transactions (REPO)</t>
  </si>
  <si>
    <t>Buy/sell-backs (SBSC)</t>
  </si>
  <si>
    <t>*Percentages of the total in each type of repo</t>
  </si>
  <si>
    <t>Execution Venue</t>
  </si>
  <si>
    <t>EEA-based Trading Venues</t>
  </si>
  <si>
    <t>Non EEA-based Trading Venues</t>
  </si>
  <si>
    <t>OTC</t>
  </si>
  <si>
    <t>of which</t>
  </si>
  <si>
    <t>OTC registered post trade on a Trading Venue (MIC = XOFF)</t>
  </si>
  <si>
    <t>Pure OTC (MIC = XXXX)</t>
  </si>
  <si>
    <t>Counterparties</t>
  </si>
  <si>
    <t>EEA-EEA counterparties</t>
  </si>
  <si>
    <t>EEA-nonEEA counterparties</t>
  </si>
  <si>
    <t>NonEEA - EEA counterparties</t>
  </si>
  <si>
    <t>NonEEA-nonEEA counterparties</t>
  </si>
  <si>
    <t>New Reported Loan Values</t>
  </si>
  <si>
    <t>Repo</t>
  </si>
  <si>
    <t>SBSC</t>
  </si>
  <si>
    <t>SLEB</t>
  </si>
  <si>
    <t>MGLD</t>
  </si>
  <si>
    <t>New Reported Transaction Numbers</t>
  </si>
  <si>
    <t>EEA MIC</t>
  </si>
  <si>
    <t>nEEA MIC</t>
  </si>
  <si>
    <t>XOFF</t>
  </si>
  <si>
    <t>XXXX</t>
  </si>
  <si>
    <t>Location of Counterparties</t>
  </si>
  <si>
    <t>EEA-EEA</t>
  </si>
  <si>
    <t>EEA-nEEA</t>
  </si>
  <si>
    <t>nEEA-EEA</t>
  </si>
  <si>
    <t>nEEA-nEEA</t>
  </si>
  <si>
    <r>
      <rPr>
        <sz val="20"/>
        <rFont val="Calibri"/>
        <family val="2"/>
      </rPr>
      <t>SFTR Public Data - EU</t>
    </r>
    <r>
      <rPr>
        <sz val="11"/>
        <rFont val="Calibri"/>
        <family val="2"/>
      </rPr>
      <t xml:space="preserve">
</t>
    </r>
    <r>
      <rPr>
        <b/>
        <sz val="11"/>
        <rFont val="Calibri"/>
        <family val="2"/>
      </rPr>
      <t>Week 117: week ending 7 October 2022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</si>
</sst>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\ ###\ ###\ ###\ ###\ ##0.00"/>
    <numFmt numFmtId="165" formatCode="#0.0%"/>
  </numFmts>
  <fonts count="7">
    <font>
      <sz val="11"/>
      <name val="Calibri"/>
    </font>
    <font>
      <b/>
      <sz val="11"/>
      <name val="Calibri"/>
      <family val="2"/>
    </font>
    <font>
      <sz val="11"/>
      <color rgb="FFFFFFFF"/>
      <name val="Calibri"/>
      <family val="2"/>
    </font>
    <font>
      <b/>
      <sz val="20"/>
      <name val="Calibri"/>
      <family val="2"/>
    </font>
    <font>
      <b/>
      <sz val="9"/>
      <color rgb="FF000000"/>
      <name val="Calibri"/>
      <family val="2"/>
    </font>
    <font>
      <sz val="11"/>
      <name val="Calibri"/>
      <family val="2"/>
    </font>
    <font>
      <sz val="2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DCE6F1"/>
      </patternFill>
    </fill>
    <fill>
      <patternFill patternType="solid">
        <fgColor rgb="FF36609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 applyNumberFormat="1" applyFont="1" applyProtection="1"/>
    <xf numFmtId="0" fontId="1" fillId="2" borderId="0" xfId="0" applyNumberFormat="1" applyFont="1" applyFill="1" applyProtection="1"/>
    <xf numFmtId="164" fontId="0" fillId="0" borderId="0" xfId="0" applyNumberFormat="1" applyFont="1" applyProtection="1"/>
    <xf numFmtId="164" fontId="1" fillId="2" borderId="0" xfId="0" applyNumberFormat="1" applyFont="1" applyFill="1" applyProtection="1"/>
    <xf numFmtId="165" fontId="0" fillId="0" borderId="0" xfId="0" applyNumberFormat="1" applyFont="1" applyProtection="1"/>
    <xf numFmtId="165" fontId="1" fillId="2" borderId="0" xfId="0" applyNumberFormat="1" applyFont="1" applyFill="1" applyProtection="1"/>
    <xf numFmtId="0" fontId="0" fillId="0" borderId="0" xfId="0" applyNumberFormat="1" applyFont="1" applyProtection="1"/>
    <xf numFmtId="0" fontId="0" fillId="0" borderId="0" xfId="0" applyNumberFormat="1" applyFont="1" applyAlignment="1" applyProtection="1">
      <alignment horizontal="center" vertical="center" wrapText="1"/>
    </xf>
    <xf numFmtId="164" fontId="0" fillId="0" borderId="0" xfId="0" applyNumberFormat="1" applyFont="1" applyProtection="1"/>
    <xf numFmtId="165" fontId="0" fillId="0" borderId="0" xfId="0" applyNumberFormat="1" applyFont="1" applyProtection="1"/>
    <xf numFmtId="0" fontId="2" fillId="3" borderId="0" xfId="0" applyNumberFormat="1" applyFont="1" applyFill="1" applyProtection="1"/>
    <xf numFmtId="164" fontId="2" fillId="3" borderId="0" xfId="0" applyNumberFormat="1" applyFont="1" applyFill="1" applyProtection="1"/>
    <xf numFmtId="165" fontId="2" fillId="3" borderId="0" xfId="0" applyNumberFormat="1" applyFont="1" applyFill="1" applyProtection="1"/>
    <xf numFmtId="0" fontId="1" fillId="2" borderId="0" xfId="0" applyNumberFormat="1" applyFont="1" applyFill="1" applyProtection="1"/>
    <xf numFmtId="164" fontId="1" fillId="2" borderId="0" xfId="0" applyNumberFormat="1" applyFont="1" applyFill="1" applyProtection="1"/>
    <xf numFmtId="165" fontId="1" fillId="2" borderId="0" xfId="0" applyNumberFormat="1" applyFont="1" applyFill="1" applyProtection="1"/>
    <xf numFmtId="0" fontId="5" fillId="0" borderId="0" xfId="0" applyNumberFormat="1" applyFont="1" applyAlignment="1" applyProtection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rPr lang="en-GB"/>
              <a:t>New Reported Loan Values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EU'!$A$3:$A$6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EU'!$B$3:$B$6</c:f>
              <c:numCache>
                <c:formatCode>General</c:formatCode>
                <c:ptCount val="4"/>
                <c:pt idx="0">
                  <c:v>11669964.70024848</c:v>
                </c:pt>
                <c:pt idx="1">
                  <c:v>967325.08883923665</c:v>
                </c:pt>
                <c:pt idx="2">
                  <c:v>327078.96480883402</c:v>
                </c:pt>
                <c:pt idx="3">
                  <c:v>145.66592110600001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8CDE-4151-A61A-7DEB3CA862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Transaction Numbers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EU'!$A$16:$A$19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EU'!$B$16:$B$19</c:f>
              <c:numCache>
                <c:formatCode>General</c:formatCode>
                <c:ptCount val="4"/>
                <c:pt idx="0">
                  <c:v>399210</c:v>
                </c:pt>
                <c:pt idx="1">
                  <c:v>46587</c:v>
                </c:pt>
                <c:pt idx="2">
                  <c:v>890307</c:v>
                </c:pt>
                <c:pt idx="3">
                  <c:v>2439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8895-4E30-9FAC-08A4F24323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Execution Venue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EU'!$A$28:$A$31</c:f>
              <c:strCache>
                <c:ptCount val="4"/>
                <c:pt idx="0">
                  <c:v>EEA MIC</c:v>
                </c:pt>
                <c:pt idx="1">
                  <c:v>nEEA MIC</c:v>
                </c:pt>
                <c:pt idx="2">
                  <c:v>XOFF</c:v>
                </c:pt>
                <c:pt idx="3">
                  <c:v>XXXX</c:v>
                </c:pt>
              </c:strCache>
            </c:strRef>
          </c:cat>
          <c:val>
            <c:numRef>
              <c:f>'Images - EU'!$B$28:$B$31</c:f>
              <c:numCache>
                <c:formatCode>General</c:formatCode>
                <c:ptCount val="4"/>
                <c:pt idx="0">
                  <c:v>6228018.8192544328</c:v>
                </c:pt>
                <c:pt idx="1">
                  <c:v>845698.73047682503</c:v>
                </c:pt>
                <c:pt idx="2">
                  <c:v>1192210.5230841681</c:v>
                </c:pt>
                <c:pt idx="3">
                  <c:v>4371361.7162722899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D930-48D1-BC63-9519FD970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Location of Counterparties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EU'!$A$41:$A$44</c:f>
              <c:strCache>
                <c:ptCount val="4"/>
                <c:pt idx="0">
                  <c:v>EEA-EEA</c:v>
                </c:pt>
                <c:pt idx="1">
                  <c:v>EEA-nEEA</c:v>
                </c:pt>
                <c:pt idx="2">
                  <c:v>nEEA-EEA</c:v>
                </c:pt>
                <c:pt idx="3">
                  <c:v>nEEA-nEEA</c:v>
                </c:pt>
              </c:strCache>
            </c:strRef>
          </c:cat>
          <c:val>
            <c:numRef>
              <c:f>'Images - EU'!$B$41:$B$44</c:f>
              <c:numCache>
                <c:formatCode>General</c:formatCode>
                <c:ptCount val="4"/>
                <c:pt idx="0">
                  <c:v>6631831.6992075136</c:v>
                </c:pt>
                <c:pt idx="1">
                  <c:v>5996016.2308047814</c:v>
                </c:pt>
                <c:pt idx="2">
                  <c:v>8346.4290544750002</c:v>
                </c:pt>
                <c:pt idx="3">
                  <c:v>1095.430020946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82FA-4066-8DAF-0CDD35C1BE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95250</xdr:rowOff>
    </xdr:from>
    <xdr:to>
      <xdr:col>1</xdr:col>
      <xdr:colOff>285750</xdr:colOff>
      <xdr:row>0</xdr:row>
      <xdr:rowOff>819150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95250</xdr:rowOff>
    </xdr:from>
    <xdr:to>
      <xdr:col>1</xdr:col>
      <xdr:colOff>285750</xdr:colOff>
      <xdr:row>0</xdr:row>
      <xdr:rowOff>819150</xdr:rowOff>
    </xdr:to>
    <xdr:pic>
      <xdr:nvPicPr>
        <xdr:cNvPr id="5" name="logo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2</xdr:row>
      <xdr:rowOff>47625</xdr:rowOff>
    </xdr:from>
    <xdr:to>
      <xdr:col>13</xdr:col>
      <xdr:colOff>323850</xdr:colOff>
      <xdr:row>12</xdr:row>
      <xdr:rowOff>47625</xdr:rowOff>
    </xdr:to>
    <xdr:graphicFrame macro="">
      <xdr:nvGraphicFramePr>
        <xdr:cNvPr id="2" name="New Reported Loan Values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95250</xdr:colOff>
      <xdr:row>15</xdr:row>
      <xdr:rowOff>47625</xdr:rowOff>
    </xdr:from>
    <xdr:to>
      <xdr:col>13</xdr:col>
      <xdr:colOff>323850</xdr:colOff>
      <xdr:row>25</xdr:row>
      <xdr:rowOff>47625</xdr:rowOff>
    </xdr:to>
    <xdr:graphicFrame macro="">
      <xdr:nvGraphicFramePr>
        <xdr:cNvPr id="3" name="New Reported Transaction Numbers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95250</xdr:colOff>
      <xdr:row>27</xdr:row>
      <xdr:rowOff>47625</xdr:rowOff>
    </xdr:from>
    <xdr:to>
      <xdr:col>13</xdr:col>
      <xdr:colOff>323850</xdr:colOff>
      <xdr:row>37</xdr:row>
      <xdr:rowOff>47625</xdr:rowOff>
    </xdr:to>
    <xdr:graphicFrame macro="">
      <xdr:nvGraphicFramePr>
        <xdr:cNvPr id="4" name="Execution Venue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95250</xdr:colOff>
      <xdr:row>40</xdr:row>
      <xdr:rowOff>47625</xdr:rowOff>
    </xdr:from>
    <xdr:to>
      <xdr:col>13</xdr:col>
      <xdr:colOff>323850</xdr:colOff>
      <xdr:row>50</xdr:row>
      <xdr:rowOff>47625</xdr:rowOff>
    </xdr:to>
    <xdr:graphicFrame macro="">
      <xdr:nvGraphicFramePr>
        <xdr:cNvPr id="5" name="Location of Counterparties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"/>
  <sheetViews>
    <sheetView tabSelected="1" workbookViewId="0">
      <selection sqref="A1:E1"/>
    </sheetView>
  </sheetViews>
  <sheetFormatPr defaultRowHeight="14.4"/>
  <cols>
    <col min="2" max="2" width="9.109375" customWidth="1"/>
    <col min="3" max="5" width="2" customWidth="1"/>
    <col min="6" max="6" width="53.44140625" customWidth="1"/>
    <col min="7" max="7" width="19.44140625" style="2" customWidth="1"/>
    <col min="8" max="8" width="11.44140625" style="4" customWidth="1"/>
    <col min="9" max="9" width="23.21875" customWidth="1"/>
    <col min="10" max="10" width="11.44140625" style="4" customWidth="1"/>
    <col min="11" max="11" width="32" style="2" customWidth="1"/>
  </cols>
  <sheetData>
    <row r="1" spans="1:11" ht="79.95" customHeight="1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>
      <c r="B4" s="1"/>
      <c r="C4" s="1"/>
      <c r="D4" s="13" t="s">
        <v>6</v>
      </c>
      <c r="E4" s="13"/>
      <c r="F4" s="13"/>
      <c r="G4" s="3">
        <v>12964514.419817656</v>
      </c>
      <c r="H4" s="5"/>
      <c r="I4" s="1">
        <v>1338543</v>
      </c>
      <c r="J4" s="5"/>
      <c r="K4" s="3">
        <v>1890855.1229368949</v>
      </c>
    </row>
    <row r="5" spans="1:11">
      <c r="E5" s="6" t="s">
        <v>7</v>
      </c>
      <c r="F5" s="6"/>
      <c r="G5" s="2">
        <v>12637289.789087716</v>
      </c>
      <c r="H5" s="4">
        <f>G5/G4</f>
        <v>0.9747599778801016</v>
      </c>
      <c r="I5">
        <v>445797</v>
      </c>
      <c r="J5" s="4">
        <f>I5/I4</f>
        <v>0.33304645424166424</v>
      </c>
      <c r="K5" s="2">
        <v>1811804.760211847</v>
      </c>
    </row>
    <row r="6" spans="1:11">
      <c r="F6" t="s">
        <v>8</v>
      </c>
    </row>
    <row r="7" spans="1:11">
      <c r="F7" t="s">
        <v>9</v>
      </c>
      <c r="G7" s="2">
        <v>11669964.70024848</v>
      </c>
      <c r="H7" s="4">
        <f>G7/G5</f>
        <v>0.92345470389746698</v>
      </c>
      <c r="I7">
        <v>399210</v>
      </c>
      <c r="J7" s="4">
        <f>I7/I5</f>
        <v>0.89549727790900346</v>
      </c>
      <c r="K7" s="2">
        <v>1534015.9190109109</v>
      </c>
    </row>
    <row r="8" spans="1:11">
      <c r="F8" t="s">
        <v>10</v>
      </c>
      <c r="G8" s="2">
        <f>G5-G7</f>
        <v>967325.08883923665</v>
      </c>
      <c r="H8" s="4">
        <f>1-H7</f>
        <v>7.6545296102533023E-2</v>
      </c>
      <c r="I8">
        <f>I5-I7</f>
        <v>46587</v>
      </c>
      <c r="J8" s="4">
        <f>1-J7</f>
        <v>0.10450272209099654</v>
      </c>
      <c r="K8" s="2">
        <f>K5-K7</f>
        <v>277788.84120093612</v>
      </c>
    </row>
    <row r="9" spans="1:11">
      <c r="E9" s="6" t="s">
        <v>11</v>
      </c>
      <c r="F9" s="6"/>
      <c r="G9" s="2">
        <v>327078.96480883402</v>
      </c>
      <c r="H9" s="4">
        <f>1-H5-H10</f>
        <v>2.5228786379292229E-2</v>
      </c>
      <c r="I9">
        <v>890307</v>
      </c>
      <c r="J9" s="4">
        <f>1-J5-J10</f>
        <v>0.6651314152776564</v>
      </c>
      <c r="K9" s="2">
        <v>79808.967409698002</v>
      </c>
    </row>
    <row r="10" spans="1:11">
      <c r="E10" s="6" t="s">
        <v>12</v>
      </c>
      <c r="F10" s="6"/>
      <c r="G10" s="2">
        <v>145.66592110600001</v>
      </c>
      <c r="H10" s="4">
        <f>G10/G4</f>
        <v>1.1235740606168325E-5</v>
      </c>
      <c r="I10">
        <v>2439</v>
      </c>
      <c r="J10" s="4">
        <f>I10/I4</f>
        <v>1.8221304806793656E-3</v>
      </c>
      <c r="K10" s="2">
        <v>-758.60468464999997</v>
      </c>
    </row>
    <row r="12" spans="1:11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>
      <c r="B13" s="1"/>
      <c r="C13" s="1"/>
      <c r="D13" s="13" t="s">
        <v>14</v>
      </c>
      <c r="E13" s="13"/>
      <c r="F13" s="13"/>
      <c r="G13" s="3">
        <f>G14+G15</f>
        <v>7902243.1947733397</v>
      </c>
      <c r="H13" s="5">
        <f>G13/G5</f>
        <v>0.62531154437851988</v>
      </c>
      <c r="I13" s="1">
        <f>I14+I15</f>
        <v>290550</v>
      </c>
      <c r="J13" s="5">
        <f>I13/I5</f>
        <v>0.65175404948889293</v>
      </c>
      <c r="K13" s="3">
        <f>K14+K15</f>
        <v>487104.58829734498</v>
      </c>
    </row>
    <row r="14" spans="1:11">
      <c r="E14" s="6" t="s">
        <v>15</v>
      </c>
      <c r="F14" s="6"/>
      <c r="G14" s="2">
        <v>7263265.1614182824</v>
      </c>
      <c r="H14" s="4">
        <f>G14/G7</f>
        <v>0.62238964281216991</v>
      </c>
      <c r="I14">
        <v>261005</v>
      </c>
      <c r="J14" s="4">
        <f>I14/I7</f>
        <v>0.65380376243080085</v>
      </c>
      <c r="K14" s="2">
        <v>475265.52401390299</v>
      </c>
    </row>
    <row r="15" spans="1:11">
      <c r="E15" s="6" t="s">
        <v>16</v>
      </c>
      <c r="F15" s="6"/>
      <c r="G15" s="2">
        <v>638978.03335505701</v>
      </c>
      <c r="H15" s="4">
        <f>G15/G8</f>
        <v>0.66056183254981315</v>
      </c>
      <c r="I15">
        <v>29545</v>
      </c>
      <c r="J15" s="4">
        <f>I15/I8</f>
        <v>0.63418979543649512</v>
      </c>
      <c r="K15" s="2">
        <v>11839.064283442</v>
      </c>
    </row>
    <row r="16" spans="1:11">
      <c r="E16" s="6" t="s">
        <v>17</v>
      </c>
      <c r="F16" s="6"/>
      <c r="G16" s="8"/>
      <c r="H16" s="9"/>
      <c r="I16" s="6"/>
      <c r="J16" s="9"/>
      <c r="K16" s="8"/>
    </row>
    <row r="17" spans="2:11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>
      <c r="E18" s="6" t="s">
        <v>19</v>
      </c>
      <c r="F18" s="6"/>
      <c r="G18" s="2">
        <v>6228018.8192544328</v>
      </c>
      <c r="H18" s="4">
        <f>G18/G5</f>
        <v>0.49282867792050783</v>
      </c>
      <c r="I18">
        <v>269312</v>
      </c>
      <c r="J18" s="4">
        <f>I18/I5</f>
        <v>0.60411353149527702</v>
      </c>
      <c r="K18" s="2">
        <v>267465.93856374401</v>
      </c>
    </row>
    <row r="19" spans="2:11">
      <c r="E19" s="6" t="s">
        <v>20</v>
      </c>
      <c r="F19" s="6"/>
      <c r="G19" s="2">
        <v>845698.73047682503</v>
      </c>
      <c r="H19" s="4">
        <f>G19/G5</f>
        <v>6.6920894004273354E-2</v>
      </c>
      <c r="I19">
        <v>18409</v>
      </c>
      <c r="J19" s="4">
        <f>I19/I5</f>
        <v>4.1294580268597593E-2</v>
      </c>
      <c r="K19" s="2">
        <v>224872.92824023499</v>
      </c>
    </row>
    <row r="20" spans="2:11">
      <c r="E20" s="6" t="s">
        <v>21</v>
      </c>
      <c r="F20" s="6"/>
      <c r="G20" s="2">
        <v>5563572.2393564582</v>
      </c>
      <c r="H20" s="4">
        <f>1-H18-H19</f>
        <v>0.44025042807521886</v>
      </c>
      <c r="I20">
        <v>158076</v>
      </c>
      <c r="J20" s="4">
        <f>1-J18-J19</f>
        <v>0.35459188823612536</v>
      </c>
      <c r="K20" s="2">
        <v>1319465.893407868</v>
      </c>
    </row>
    <row r="21" spans="2:11">
      <c r="F21" t="s">
        <v>22</v>
      </c>
    </row>
    <row r="22" spans="2:11">
      <c r="F22" t="s">
        <v>23</v>
      </c>
      <c r="G22" s="2">
        <v>1192210.5230841681</v>
      </c>
      <c r="H22" s="4">
        <f>G22/G20</f>
        <v>0.21428867493631606</v>
      </c>
      <c r="I22">
        <v>16833</v>
      </c>
      <c r="J22" s="4">
        <f>I22/I20</f>
        <v>0.106486753207318</v>
      </c>
      <c r="K22" s="2">
        <v>47568.192722824002</v>
      </c>
    </row>
    <row r="23" spans="2:11">
      <c r="F23" t="s">
        <v>24</v>
      </c>
      <c r="G23" s="2">
        <f>G20-G22</f>
        <v>4371361.7162722899</v>
      </c>
      <c r="H23" s="4">
        <f>1-H22</f>
        <v>0.78571132506368391</v>
      </c>
      <c r="I23">
        <f>I20-I22</f>
        <v>141243</v>
      </c>
      <c r="J23" s="4">
        <f>1-J22</f>
        <v>0.89351324679268196</v>
      </c>
    </row>
    <row r="25" spans="2:11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>
      <c r="E26" s="6" t="s">
        <v>26</v>
      </c>
      <c r="F26" s="6"/>
      <c r="G26" s="2">
        <v>6631831.6992075136</v>
      </c>
      <c r="H26" s="4">
        <f>G26/G5</f>
        <v>0.52478275088176674</v>
      </c>
      <c r="I26">
        <v>245726</v>
      </c>
      <c r="J26" s="4">
        <f>I26/I5</f>
        <v>0.55120604221203817</v>
      </c>
      <c r="K26" s="2">
        <v>479783.38587305299</v>
      </c>
    </row>
    <row r="27" spans="2:11">
      <c r="E27" s="6" t="s">
        <v>27</v>
      </c>
      <c r="F27" s="6"/>
      <c r="G27" s="2">
        <v>5996016.2308047814</v>
      </c>
      <c r="H27" s="4">
        <f>G27/G5</f>
        <v>0.47447010639752313</v>
      </c>
      <c r="I27">
        <v>199840</v>
      </c>
      <c r="J27" s="4">
        <f>I27/I5</f>
        <v>0.44827578471815649</v>
      </c>
      <c r="K27" s="2">
        <v>1331871.844338794</v>
      </c>
    </row>
    <row r="28" spans="2:11">
      <c r="E28" s="6" t="s">
        <v>28</v>
      </c>
      <c r="F28" s="6"/>
      <c r="G28" s="2">
        <v>8346.4290544750002</v>
      </c>
      <c r="H28" s="4">
        <f>G28/G5</f>
        <v>6.6046036719693895E-4</v>
      </c>
      <c r="I28">
        <v>176</v>
      </c>
      <c r="J28" s="4">
        <f>I28/I5</f>
        <v>3.947985293754781E-4</v>
      </c>
      <c r="K28" s="2">
        <v>149.53</v>
      </c>
    </row>
    <row r="29" spans="2:11">
      <c r="E29" s="6" t="s">
        <v>29</v>
      </c>
      <c r="F29" s="6"/>
      <c r="G29" s="2">
        <v>1095.430020946</v>
      </c>
      <c r="H29" s="4">
        <f>G29/G5</f>
        <v>8.6682353513164062E-5</v>
      </c>
      <c r="I29">
        <v>55</v>
      </c>
      <c r="J29" s="4">
        <f>I29/I5</f>
        <v>1.2337454042983691E-4</v>
      </c>
      <c r="K29" s="2">
        <v>0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9"/>
  <sheetViews>
    <sheetView workbookViewId="0">
      <selection sqref="A1:E1"/>
    </sheetView>
  </sheetViews>
  <sheetFormatPr defaultRowHeight="14.4"/>
  <cols>
    <col min="2" max="2" width="9.109375" customWidth="1"/>
    <col min="3" max="5" width="2" customWidth="1"/>
    <col min="6" max="6" width="53.44140625" customWidth="1"/>
    <col min="7" max="7" width="19.44140625" style="2" customWidth="1"/>
    <col min="8" max="8" width="11.44140625" style="4" customWidth="1"/>
    <col min="9" max="9" width="23.21875" customWidth="1"/>
    <col min="10" max="10" width="11.44140625" style="4" customWidth="1"/>
    <col min="11" max="11" width="32" style="2" customWidth="1"/>
  </cols>
  <sheetData>
    <row r="1" spans="1:11" ht="79.95" customHeight="1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>
      <c r="B4" s="1"/>
      <c r="C4" s="1"/>
      <c r="D4" s="13" t="s">
        <v>6</v>
      </c>
      <c r="E4" s="13"/>
      <c r="F4" s="13"/>
      <c r="G4" s="3">
        <v>14105103.622980252</v>
      </c>
      <c r="H4" s="5"/>
      <c r="I4" s="1">
        <v>2433364</v>
      </c>
      <c r="J4" s="5"/>
      <c r="K4" s="3">
        <v>205361937.91004068</v>
      </c>
    </row>
    <row r="5" spans="1:11">
      <c r="E5" s="6" t="s">
        <v>7</v>
      </c>
      <c r="F5" s="6"/>
      <c r="G5" s="2">
        <v>12071319.611735312</v>
      </c>
      <c r="H5" s="4">
        <f>G5/G4</f>
        <v>0.85581218928931035</v>
      </c>
      <c r="I5">
        <v>457000</v>
      </c>
      <c r="J5" s="4">
        <f>I5/I4</f>
        <v>0.18780585230980651</v>
      </c>
      <c r="K5" s="2">
        <v>5124408.0605378738</v>
      </c>
    </row>
    <row r="6" spans="1:11">
      <c r="F6" t="s">
        <v>8</v>
      </c>
    </row>
    <row r="7" spans="1:11">
      <c r="F7" t="s">
        <v>9</v>
      </c>
      <c r="G7" s="2">
        <v>11136869.210242784</v>
      </c>
      <c r="H7" s="4">
        <f>G7/G5</f>
        <v>0.92258920883976192</v>
      </c>
      <c r="I7">
        <v>415627</v>
      </c>
      <c r="J7" s="4">
        <f>I7/I5</f>
        <v>0.90946827133479213</v>
      </c>
      <c r="K7" s="2">
        <v>4769780.8395018149</v>
      </c>
    </row>
    <row r="8" spans="1:11">
      <c r="F8" t="s">
        <v>10</v>
      </c>
      <c r="G8" s="2">
        <f>G5-G7</f>
        <v>934450.40149252862</v>
      </c>
      <c r="H8" s="4">
        <f>1-H7</f>
        <v>7.7410791160238079E-2</v>
      </c>
      <c r="I8">
        <f>I5-I7</f>
        <v>41373</v>
      </c>
      <c r="J8" s="4">
        <f>1-J7</f>
        <v>9.0531728665207867E-2</v>
      </c>
      <c r="K8" s="2">
        <f>K5-K7</f>
        <v>354627.22103605885</v>
      </c>
    </row>
    <row r="9" spans="1:11">
      <c r="E9" s="6" t="s">
        <v>11</v>
      </c>
      <c r="F9" s="6"/>
      <c r="G9" s="2">
        <v>1813759.827405598</v>
      </c>
      <c r="H9" s="4">
        <f>1-H5-H10</f>
        <v>0.12858890483091467</v>
      </c>
      <c r="I9">
        <v>1566273</v>
      </c>
      <c r="J9" s="4">
        <f>1-J5-J10</f>
        <v>0.64366572366485242</v>
      </c>
      <c r="K9" s="2">
        <v>199688955.43048817</v>
      </c>
    </row>
    <row r="10" spans="1:11">
      <c r="E10" s="6" t="s">
        <v>12</v>
      </c>
      <c r="F10" s="6"/>
      <c r="G10" s="2">
        <v>220024.183839342</v>
      </c>
      <c r="H10" s="4">
        <f>G10/G4</f>
        <v>1.5598905879774978E-2</v>
      </c>
      <c r="I10">
        <v>410091</v>
      </c>
      <c r="J10" s="4">
        <f>I10/I4</f>
        <v>0.16852842402534104</v>
      </c>
      <c r="K10" s="2">
        <v>548574.41901462304</v>
      </c>
    </row>
    <row r="12" spans="1:11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>
      <c r="B13" s="1"/>
      <c r="C13" s="1"/>
      <c r="D13" s="13" t="s">
        <v>14</v>
      </c>
      <c r="E13" s="13"/>
      <c r="F13" s="13"/>
      <c r="G13" s="3">
        <f>G14+G15</f>
        <v>4931099.2075073598</v>
      </c>
      <c r="H13" s="5">
        <f>G13/G5</f>
        <v>0.40849711266972988</v>
      </c>
      <c r="I13" s="1">
        <f>I14+I15</f>
        <v>168092</v>
      </c>
      <c r="J13" s="5">
        <f>I13/I5</f>
        <v>0.36781619256017506</v>
      </c>
      <c r="K13" s="3">
        <f>K14+K15</f>
        <v>1357530.151820635</v>
      </c>
    </row>
    <row r="14" spans="1:11">
      <c r="E14" s="6" t="s">
        <v>15</v>
      </c>
      <c r="F14" s="6"/>
      <c r="G14" s="2">
        <v>4527836.398233504</v>
      </c>
      <c r="H14" s="4">
        <f>G14/G7</f>
        <v>0.40656277026843141</v>
      </c>
      <c r="I14">
        <v>151276</v>
      </c>
      <c r="J14" s="4">
        <f>I14/I7</f>
        <v>0.36397057938969318</v>
      </c>
      <c r="K14" s="2">
        <v>1287563.44213288</v>
      </c>
    </row>
    <row r="15" spans="1:11">
      <c r="E15" s="6" t="s">
        <v>16</v>
      </c>
      <c r="F15" s="6"/>
      <c r="G15" s="2">
        <v>403262.80927385599</v>
      </c>
      <c r="H15" s="4">
        <f>G15/G8</f>
        <v>0.43155079031455718</v>
      </c>
      <c r="I15">
        <v>16816</v>
      </c>
      <c r="J15" s="4">
        <f>I15/I8</f>
        <v>0.40644865008580477</v>
      </c>
      <c r="K15" s="2">
        <v>69966.709687755007</v>
      </c>
    </row>
    <row r="16" spans="1:11">
      <c r="E16" s="6" t="s">
        <v>17</v>
      </c>
      <c r="F16" s="6"/>
      <c r="G16" s="8"/>
      <c r="H16" s="9"/>
      <c r="I16" s="6"/>
      <c r="J16" s="9"/>
      <c r="K16" s="8"/>
    </row>
    <row r="17" spans="2:11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>
      <c r="E18" s="6" t="s">
        <v>19</v>
      </c>
      <c r="F18" s="6"/>
      <c r="G18" s="2">
        <v>4218685.5898458343</v>
      </c>
      <c r="H18" s="4">
        <f>G18/G5</f>
        <v>0.34948006726162534</v>
      </c>
      <c r="I18">
        <v>164451</v>
      </c>
      <c r="J18" s="4">
        <f>I18/I5</f>
        <v>0.35984901531728664</v>
      </c>
      <c r="K18" s="2">
        <v>1129675.656665755</v>
      </c>
    </row>
    <row r="19" spans="2:11">
      <c r="E19" s="6" t="s">
        <v>20</v>
      </c>
      <c r="F19" s="6"/>
      <c r="G19" s="2">
        <v>612362.196127509</v>
      </c>
      <c r="H19" s="4">
        <f>G19/G5</f>
        <v>5.0728687154649774E-2</v>
      </c>
      <c r="I19">
        <v>31710</v>
      </c>
      <c r="J19" s="4">
        <f>I19/I5</f>
        <v>6.938730853391685E-2</v>
      </c>
      <c r="K19" s="2">
        <v>568351.13693568902</v>
      </c>
    </row>
    <row r="20" spans="2:11">
      <c r="E20" s="6" t="s">
        <v>21</v>
      </c>
      <c r="F20" s="6"/>
      <c r="G20" s="2">
        <v>7240271.8257619701</v>
      </c>
      <c r="H20" s="4">
        <f>1-H18-H19</f>
        <v>0.59979124558372487</v>
      </c>
      <c r="I20">
        <v>260806</v>
      </c>
      <c r="J20" s="4">
        <f>1-J18-J19</f>
        <v>0.57076367614879653</v>
      </c>
      <c r="K20" s="2">
        <v>3415723.9289280698</v>
      </c>
    </row>
    <row r="21" spans="2:11">
      <c r="F21" t="s">
        <v>22</v>
      </c>
    </row>
    <row r="22" spans="2:11">
      <c r="F22" t="s">
        <v>23</v>
      </c>
      <c r="G22" s="2">
        <v>403775.338940716</v>
      </c>
      <c r="H22" s="4">
        <f>G22/G20</f>
        <v>5.5767980630785564E-2</v>
      </c>
      <c r="I22">
        <v>24700</v>
      </c>
      <c r="J22" s="4">
        <f>I22/I20</f>
        <v>9.4706410128601343E-2</v>
      </c>
      <c r="K22" s="2">
        <v>925206.06240018597</v>
      </c>
    </row>
    <row r="23" spans="2:11">
      <c r="F23" t="s">
        <v>24</v>
      </c>
      <c r="G23" s="2">
        <f>G20-G22</f>
        <v>6836496.4868212538</v>
      </c>
      <c r="H23" s="4">
        <f>1-H22</f>
        <v>0.94423201936921441</v>
      </c>
      <c r="I23">
        <f>I20-I22</f>
        <v>236106</v>
      </c>
      <c r="J23" s="4">
        <f>1-J22</f>
        <v>0.90529358987139863</v>
      </c>
    </row>
    <row r="25" spans="2:11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>
      <c r="E26" s="6" t="s">
        <v>26</v>
      </c>
      <c r="F26" s="6"/>
      <c r="G26" s="2">
        <v>6051877.2981205778</v>
      </c>
      <c r="H26" s="4">
        <f>G26/G5</f>
        <v>0.50134347302321081</v>
      </c>
      <c r="I26">
        <v>230078</v>
      </c>
      <c r="J26" s="4">
        <f>I26/I5</f>
        <v>0.50345295404814006</v>
      </c>
      <c r="K26" s="2">
        <v>3338310.871921021</v>
      </c>
    </row>
    <row r="27" spans="2:11">
      <c r="E27" s="6" t="s">
        <v>27</v>
      </c>
      <c r="F27" s="6"/>
      <c r="G27" s="2">
        <v>5995709.5478909072</v>
      </c>
      <c r="H27" s="4">
        <f>G27/G5</f>
        <v>0.49669048130099125</v>
      </c>
      <c r="I27">
        <v>226134</v>
      </c>
      <c r="J27" s="4">
        <f>I27/I5</f>
        <v>0.4948227571115974</v>
      </c>
      <c r="K27" s="2">
        <v>1778169.741616135</v>
      </c>
    </row>
    <row r="28" spans="2:11">
      <c r="E28" s="6" t="s">
        <v>28</v>
      </c>
      <c r="F28" s="6"/>
      <c r="G28" s="2">
        <v>19891.137813845999</v>
      </c>
      <c r="H28" s="4">
        <f>G28/G5</f>
        <v>1.6478014379230365E-3</v>
      </c>
      <c r="I28">
        <v>595</v>
      </c>
      <c r="J28" s="4">
        <f>I28/I5</f>
        <v>1.3019693654266959E-3</v>
      </c>
      <c r="K28" s="2">
        <v>4851.8956370409996</v>
      </c>
    </row>
    <row r="29" spans="2:11">
      <c r="E29" s="6" t="s">
        <v>29</v>
      </c>
      <c r="F29" s="6"/>
      <c r="G29" s="2">
        <v>3841.6279099819999</v>
      </c>
      <c r="H29" s="4">
        <f>G29/G5</f>
        <v>3.1824423787497967E-4</v>
      </c>
      <c r="I29">
        <v>188</v>
      </c>
      <c r="J29" s="4">
        <f>I29/I5</f>
        <v>4.1137855579868708E-4</v>
      </c>
      <c r="K29" s="2">
        <v>3075.2653636770001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4"/>
  <sheetViews>
    <sheetView workbookViewId="0">
      <selection activeCell="P3" sqref="P3"/>
    </sheetView>
  </sheetViews>
  <sheetFormatPr defaultRowHeight="30" customHeight="1"/>
  <cols>
    <col min="5" max="5" width="47" customWidth="1"/>
  </cols>
  <sheetData>
    <row r="1" spans="1:5" ht="78.599999999999994" customHeight="1">
      <c r="E1" s="16" t="s">
        <v>45</v>
      </c>
    </row>
    <row r="2" spans="1:5">
      <c r="A2" t="s">
        <v>30</v>
      </c>
    </row>
    <row r="3" spans="1:5">
      <c r="A3" t="s">
        <v>31</v>
      </c>
      <c r="B3">
        <f>'NEWT - EU'!$G$7</f>
        <v>11669964.70024848</v>
      </c>
    </row>
    <row r="4" spans="1:5">
      <c r="A4" t="s">
        <v>32</v>
      </c>
      <c r="B4">
        <f>'NEWT - EU'!$G$8</f>
        <v>967325.08883923665</v>
      </c>
    </row>
    <row r="5" spans="1:5">
      <c r="A5" t="s">
        <v>33</v>
      </c>
      <c r="B5">
        <f>'NEWT - EU'!$G$9</f>
        <v>327078.96480883402</v>
      </c>
    </row>
    <row r="6" spans="1:5">
      <c r="A6" t="s">
        <v>34</v>
      </c>
      <c r="B6">
        <f>'NEWT - EU'!$G$10</f>
        <v>145.66592110600001</v>
      </c>
    </row>
    <row r="15" spans="1:5">
      <c r="A15" t="s">
        <v>35</v>
      </c>
    </row>
    <row r="16" spans="1:5">
      <c r="A16" t="s">
        <v>31</v>
      </c>
      <c r="B16">
        <f>'NEWT - EU'!$I$7</f>
        <v>399210</v>
      </c>
    </row>
    <row r="17" spans="1:2">
      <c r="A17" t="s">
        <v>32</v>
      </c>
      <c r="B17">
        <f>'NEWT - EU'!$I$8</f>
        <v>46587</v>
      </c>
    </row>
    <row r="18" spans="1:2">
      <c r="A18" t="s">
        <v>33</v>
      </c>
      <c r="B18">
        <f>'NEWT - EU'!$I$9</f>
        <v>890307</v>
      </c>
    </row>
    <row r="19" spans="1:2">
      <c r="A19" t="s">
        <v>34</v>
      </c>
      <c r="B19">
        <f>'NEWT - EU'!$I$10</f>
        <v>2439</v>
      </c>
    </row>
    <row r="27" spans="1:2">
      <c r="A27" t="s">
        <v>18</v>
      </c>
    </row>
    <row r="28" spans="1:2">
      <c r="A28" t="s">
        <v>36</v>
      </c>
      <c r="B28">
        <f>'NEWT - EU'!$G$18</f>
        <v>6228018.8192544328</v>
      </c>
    </row>
    <row r="29" spans="1:2">
      <c r="A29" t="s">
        <v>37</v>
      </c>
      <c r="B29">
        <f>'NEWT - EU'!$G$19</f>
        <v>845698.73047682503</v>
      </c>
    </row>
    <row r="30" spans="1:2">
      <c r="A30" t="s">
        <v>38</v>
      </c>
      <c r="B30">
        <f>'NEWT - EU'!$G$22</f>
        <v>1192210.5230841681</v>
      </c>
    </row>
    <row r="31" spans="1:2">
      <c r="A31" t="s">
        <v>39</v>
      </c>
      <c r="B31">
        <f>'NEWT - EU'!$G$23</f>
        <v>4371361.7162722899</v>
      </c>
    </row>
    <row r="40" spans="1:2">
      <c r="A40" t="s">
        <v>40</v>
      </c>
    </row>
    <row r="41" spans="1:2">
      <c r="A41" t="s">
        <v>41</v>
      </c>
      <c r="B41">
        <f>'NEWT - EU'!$G$26</f>
        <v>6631831.6992075136</v>
      </c>
    </row>
    <row r="42" spans="1:2">
      <c r="A42" t="s">
        <v>42</v>
      </c>
      <c r="B42">
        <f>'NEWT - EU'!$G$27</f>
        <v>5996016.2308047814</v>
      </c>
    </row>
    <row r="43" spans="1:2">
      <c r="A43" t="s">
        <v>43</v>
      </c>
      <c r="B43">
        <f>'NEWT - EU'!$G$28</f>
        <v>8346.4290544750002</v>
      </c>
    </row>
    <row r="44" spans="1:2">
      <c r="A44" t="s">
        <v>44</v>
      </c>
      <c r="B44">
        <f>'NEWT - EU'!$G$29</f>
        <v>1095.430020946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NEWT - EU</vt:lpstr>
      <vt:lpstr>Outstanding - EU</vt:lpstr>
      <vt:lpstr>Images - EU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Ludovic Cathan</dc:creator>
  <cp:lastModifiedBy>Ludovic Cathan</cp:lastModifiedBy>
  <dcterms:created xsi:type="dcterms:W3CDTF">2022-11-20T17:37:50Z</dcterms:created>
  <dcterms:modified xsi:type="dcterms:W3CDTF">2022-11-20T17:37:50Z</dcterms:modified>
</cp:coreProperties>
</file>