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cma01-my.sharepoint.com/personal/ludovic_cathan_icmagroup_org/Documents/Desktop/SFTR public data/"/>
    </mc:Choice>
  </mc:AlternateContent>
  <xr:revisionPtr revIDLastSave="0" documentId="8_{37981B84-5590-4A1C-B533-B953875D4A6D}" xr6:coauthVersionLast="47" xr6:coauthVersionMax="47" xr10:uidLastSave="{00000000-0000-0000-0000-000000000000}"/>
  <bookViews>
    <workbookView xWindow="-28920" yWindow="-2625" windowWidth="29040" windowHeight="15840" xr2:uid="{00000000-000D-0000-FFFF-FFFF00000000}"/>
  </bookViews>
  <sheets>
    <sheet name="NEWT - EU" sheetId="2" r:id="rId1"/>
    <sheet name="Outstanding - EU" sheetId="5" r:id="rId2"/>
    <sheet name="Images - EU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4" i="3" l="1"/>
  <c r="B43" i="3"/>
  <c r="B42" i="3"/>
  <c r="B41" i="3"/>
  <c r="B30" i="3"/>
  <c r="B29" i="3"/>
  <c r="B28" i="3"/>
  <c r="B19" i="3"/>
  <c r="B18" i="3"/>
  <c r="B16" i="3"/>
  <c r="B6" i="3"/>
  <c r="B5" i="3"/>
  <c r="B4" i="3"/>
  <c r="B3" i="3"/>
  <c r="J29" i="5"/>
  <c r="H29" i="5"/>
  <c r="J28" i="5"/>
  <c r="H28" i="5"/>
  <c r="J27" i="5"/>
  <c r="H27" i="5"/>
  <c r="J26" i="5"/>
  <c r="H26" i="5"/>
  <c r="I23" i="5"/>
  <c r="H23" i="5"/>
  <c r="G23" i="5"/>
  <c r="J22" i="5"/>
  <c r="J23" i="5" s="1"/>
  <c r="H22" i="5"/>
  <c r="J19" i="5"/>
  <c r="J20" i="5" s="1"/>
  <c r="H19" i="5"/>
  <c r="H20" i="5" s="1"/>
  <c r="J18" i="5"/>
  <c r="H18" i="5"/>
  <c r="H15" i="5"/>
  <c r="J14" i="5"/>
  <c r="H14" i="5"/>
  <c r="K13" i="5"/>
  <c r="I13" i="5"/>
  <c r="J13" i="5" s="1"/>
  <c r="H13" i="5"/>
  <c r="G13" i="5"/>
  <c r="J10" i="5"/>
  <c r="H10" i="5"/>
  <c r="K8" i="5"/>
  <c r="J8" i="5"/>
  <c r="I8" i="5"/>
  <c r="J15" i="5" s="1"/>
  <c r="G8" i="5"/>
  <c r="J7" i="5"/>
  <c r="H7" i="5"/>
  <c r="H8" i="5" s="1"/>
  <c r="J5" i="5"/>
  <c r="J9" i="5" s="1"/>
  <c r="H5" i="5"/>
  <c r="H9" i="5" s="1"/>
  <c r="J29" i="2"/>
  <c r="H29" i="2"/>
  <c r="J28" i="2"/>
  <c r="H28" i="2"/>
  <c r="J27" i="2"/>
  <c r="H27" i="2"/>
  <c r="J26" i="2"/>
  <c r="H26" i="2"/>
  <c r="J23" i="2"/>
  <c r="I23" i="2"/>
  <c r="H23" i="2"/>
  <c r="G23" i="2"/>
  <c r="B31" i="3" s="1"/>
  <c r="J22" i="2"/>
  <c r="H22" i="2"/>
  <c r="J19" i="2"/>
  <c r="H19" i="2"/>
  <c r="H20" i="2" s="1"/>
  <c r="J18" i="2"/>
  <c r="J20" i="2" s="1"/>
  <c r="H18" i="2"/>
  <c r="H15" i="2"/>
  <c r="J14" i="2"/>
  <c r="H14" i="2"/>
  <c r="K13" i="2"/>
  <c r="I13" i="2"/>
  <c r="J13" i="2" s="1"/>
  <c r="G13" i="2"/>
  <c r="H13" i="2" s="1"/>
  <c r="J10" i="2"/>
  <c r="H10" i="2"/>
  <c r="K8" i="2"/>
  <c r="J8" i="2"/>
  <c r="I8" i="2"/>
  <c r="J15" i="2" s="1"/>
  <c r="G8" i="2"/>
  <c r="J7" i="2"/>
  <c r="H7" i="2"/>
  <c r="H8" i="2" s="1"/>
  <c r="J5" i="2"/>
  <c r="J9" i="2" s="1"/>
  <c r="H5" i="2"/>
  <c r="H9" i="2" s="1"/>
  <c r="B17" i="3" l="1"/>
</calcChain>
</file>

<file path=xl/sharedStrings.xml><?xml version="1.0" encoding="utf-8"?>
<sst xmlns="http://schemas.openxmlformats.org/spreadsheetml/2006/main" count="83" uniqueCount="46">
  <si>
    <r>
      <rPr>
        <b/>
        <sz val="20"/>
        <rFont val="Calibri"/>
        <family val="2"/>
      </rPr>
      <t xml:space="preserve">SFTR Public Data
</t>
    </r>
    <r>
      <rPr>
        <b/>
        <sz val="9"/>
        <color rgb="FF000000"/>
        <rFont val="Calibri"/>
        <family val="2"/>
      </rPr>
      <t>for week ending 04 November 2022</t>
    </r>
  </si>
  <si>
    <t>Cash Value (Eur mn)</t>
  </si>
  <si>
    <t>Percentage</t>
  </si>
  <si>
    <t>Number Of Transactions</t>
  </si>
  <si>
    <t>Collateral Market Value (Eur mn)*</t>
  </si>
  <si>
    <t>ALL SFTS</t>
  </si>
  <si>
    <t>Total SFT</t>
  </si>
  <si>
    <t>Total Repos</t>
  </si>
  <si>
    <t>Of which</t>
  </si>
  <si>
    <t>Total repurchase transactions (REPO)</t>
  </si>
  <si>
    <t>Total buy/sell-backs (SBSC)</t>
  </si>
  <si>
    <t>Total securities/commodities lending/ borrowing (SLEB)</t>
  </si>
  <si>
    <t>Total margin lending (MGLD)</t>
  </si>
  <si>
    <t>REPOS</t>
  </si>
  <si>
    <t>Cleared Repos</t>
  </si>
  <si>
    <t>Repurchase transactions (REPO)</t>
  </si>
  <si>
    <t>Buy/sell-backs (SBSC)</t>
  </si>
  <si>
    <t>*Percentages of the total in each type of repo</t>
  </si>
  <si>
    <t>Execution Venue</t>
  </si>
  <si>
    <t>EEA-based Trading Venues</t>
  </si>
  <si>
    <t>Non EEA-based Trading Venues</t>
  </si>
  <si>
    <t>OTC</t>
  </si>
  <si>
    <t>of which</t>
  </si>
  <si>
    <t>OTC registered post trade on a Trading Venue (MIC = XOFF)</t>
  </si>
  <si>
    <t>Pure OTC (MIC = XXXX)</t>
  </si>
  <si>
    <t>Counterparties</t>
  </si>
  <si>
    <t>EEA-EEA counterparties</t>
  </si>
  <si>
    <t>EEA-nonEEA counterparties</t>
  </si>
  <si>
    <t>NonEEA - EEA counterparties</t>
  </si>
  <si>
    <t>NonEEA-nonEEA counterparties</t>
  </si>
  <si>
    <t>New Reported Loan Values</t>
  </si>
  <si>
    <t>Repo</t>
  </si>
  <si>
    <t>SBSC</t>
  </si>
  <si>
    <t>SLEB</t>
  </si>
  <si>
    <t>MGLD</t>
  </si>
  <si>
    <t>New Reported Transaction Numbers</t>
  </si>
  <si>
    <t>EEA MIC</t>
  </si>
  <si>
    <t>nEEA MIC</t>
  </si>
  <si>
    <t>XOFF</t>
  </si>
  <si>
    <t>XXXX</t>
  </si>
  <si>
    <t>Location of Counterparties</t>
  </si>
  <si>
    <t>EEA-EEA</t>
  </si>
  <si>
    <t>EEA-nEEA</t>
  </si>
  <si>
    <t>nEEA-EEA</t>
  </si>
  <si>
    <t>nEEA-nEEA</t>
  </si>
  <si>
    <r>
      <rPr>
        <b/>
        <sz val="20"/>
        <rFont val="Calibri"/>
        <family val="2"/>
      </rPr>
      <t>SFTR Public Data</t>
    </r>
    <r>
      <rPr>
        <sz val="11"/>
        <rFont val="Calibri"/>
        <family val="2"/>
      </rPr>
      <t xml:space="preserve">
</t>
    </r>
    <r>
      <rPr>
        <b/>
        <sz val="11"/>
        <rFont val="Calibri"/>
        <family val="2"/>
      </rPr>
      <t>for week ending 04 November 2022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</si>
</sst>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\ ###\ ###\ ###\ ###\ ##0.00"/>
    <numFmt numFmtId="165" formatCode="#0.0%"/>
  </numFmts>
  <fonts count="6" x14ac:knownFonts="1">
    <font>
      <sz val="11"/>
      <name val="Calibri"/>
    </font>
    <font>
      <b/>
      <sz val="11"/>
      <name val="Calibri"/>
      <family val="2"/>
    </font>
    <font>
      <sz val="11"/>
      <color rgb="FFFFFFFF"/>
      <name val="Calibri"/>
      <family val="2"/>
    </font>
    <font>
      <b/>
      <sz val="20"/>
      <name val="Calibri"/>
      <family val="2"/>
    </font>
    <font>
      <b/>
      <sz val="9"/>
      <color rgb="FF000000"/>
      <name val="Calibri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DCE6F1"/>
      </patternFill>
    </fill>
    <fill>
      <patternFill patternType="solid">
        <fgColor rgb="FF36609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 applyNumberFormat="1" applyFont="1" applyProtection="1"/>
    <xf numFmtId="0" fontId="1" fillId="2" borderId="0" xfId="0" applyNumberFormat="1" applyFont="1" applyFill="1" applyProtection="1"/>
    <xf numFmtId="164" fontId="0" fillId="0" borderId="0" xfId="0" applyNumberFormat="1" applyFont="1" applyProtection="1"/>
    <xf numFmtId="164" fontId="1" fillId="2" borderId="0" xfId="0" applyNumberFormat="1" applyFont="1" applyFill="1" applyProtection="1"/>
    <xf numFmtId="165" fontId="0" fillId="0" borderId="0" xfId="0" applyNumberFormat="1" applyFont="1" applyProtection="1"/>
    <xf numFmtId="165" fontId="1" fillId="2" borderId="0" xfId="0" applyNumberFormat="1" applyFont="1" applyFill="1" applyProtection="1"/>
    <xf numFmtId="0" fontId="0" fillId="0" borderId="0" xfId="0" applyNumberFormat="1" applyFont="1" applyProtection="1"/>
    <xf numFmtId="0" fontId="0" fillId="0" borderId="0" xfId="0" applyNumberFormat="1" applyFont="1" applyAlignment="1" applyProtection="1">
      <alignment horizontal="center" vertical="center" wrapText="1"/>
    </xf>
    <xf numFmtId="164" fontId="0" fillId="0" borderId="0" xfId="0" applyNumberFormat="1" applyFont="1" applyProtection="1"/>
    <xf numFmtId="165" fontId="0" fillId="0" borderId="0" xfId="0" applyNumberFormat="1" applyFont="1" applyProtection="1"/>
    <xf numFmtId="0" fontId="2" fillId="3" borderId="0" xfId="0" applyNumberFormat="1" applyFont="1" applyFill="1" applyProtection="1"/>
    <xf numFmtId="164" fontId="2" fillId="3" borderId="0" xfId="0" applyNumberFormat="1" applyFont="1" applyFill="1" applyProtection="1"/>
    <xf numFmtId="165" fontId="2" fillId="3" borderId="0" xfId="0" applyNumberFormat="1" applyFont="1" applyFill="1" applyProtection="1"/>
    <xf numFmtId="0" fontId="1" fillId="2" borderId="0" xfId="0" applyNumberFormat="1" applyFont="1" applyFill="1" applyProtection="1"/>
    <xf numFmtId="164" fontId="1" fillId="2" borderId="0" xfId="0" applyNumberFormat="1" applyFont="1" applyFill="1" applyProtection="1"/>
    <xf numFmtId="165" fontId="1" fillId="2" borderId="0" xfId="0" applyNumberFormat="1" applyFont="1" applyFill="1" applyProtection="1"/>
    <xf numFmtId="0" fontId="1" fillId="0" borderId="0" xfId="0" applyNumberFormat="1" applyFont="1" applyAlignment="1" applyProtection="1">
      <alignment horizontal="center" vertical="center" wrapText="1"/>
    </xf>
    <xf numFmtId="0" fontId="5" fillId="0" borderId="0" xfId="0" applyNumberFormat="1" applyFont="1" applyAlignment="1" applyProtection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rPr lang="en-GB"/>
              <a:t>New Reported Loan Values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EU'!$A$3:$A$6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EU'!$B$3:$B$6</c:f>
              <c:numCache>
                <c:formatCode>General</c:formatCode>
                <c:ptCount val="4"/>
                <c:pt idx="0">
                  <c:v>12241098.380548876</c:v>
                </c:pt>
                <c:pt idx="1">
                  <c:v>1020366.488344131</c:v>
                </c:pt>
                <c:pt idx="2">
                  <c:v>278977.86479189299</c:v>
                </c:pt>
                <c:pt idx="3">
                  <c:v>409.60016262099998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4B94-48BE-9043-52002025D2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rPr lang="en-GB"/>
              <a:t>New Reported Transaction Numbers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EU'!$A$16:$A$19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EU'!$B$16:$B$19</c:f>
              <c:numCache>
                <c:formatCode>General</c:formatCode>
                <c:ptCount val="4"/>
                <c:pt idx="0">
                  <c:v>404017</c:v>
                </c:pt>
                <c:pt idx="1">
                  <c:v>45171</c:v>
                </c:pt>
                <c:pt idx="2">
                  <c:v>906152</c:v>
                </c:pt>
                <c:pt idx="3">
                  <c:v>2932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0109-43E0-AB84-307C738B0A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Execution Venue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EU'!$A$28:$A$31</c:f>
              <c:strCache>
                <c:ptCount val="4"/>
                <c:pt idx="0">
                  <c:v>EEA MIC</c:v>
                </c:pt>
                <c:pt idx="1">
                  <c:v>nEEA MIC</c:v>
                </c:pt>
                <c:pt idx="2">
                  <c:v>XOFF</c:v>
                </c:pt>
                <c:pt idx="3">
                  <c:v>XXXX</c:v>
                </c:pt>
              </c:strCache>
            </c:strRef>
          </c:cat>
          <c:val>
            <c:numRef>
              <c:f>'Images - EU'!$B$28:$B$31</c:f>
              <c:numCache>
                <c:formatCode>General</c:formatCode>
                <c:ptCount val="4"/>
                <c:pt idx="0">
                  <c:v>6483948.4411813207</c:v>
                </c:pt>
                <c:pt idx="1">
                  <c:v>817064.38184957497</c:v>
                </c:pt>
                <c:pt idx="2">
                  <c:v>1565456.099231533</c:v>
                </c:pt>
                <c:pt idx="3">
                  <c:v>4394995.9466305776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425B-45EF-A018-1B0D825D7B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Location of Counterparties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EU'!$A$41:$A$44</c:f>
              <c:strCache>
                <c:ptCount val="4"/>
                <c:pt idx="0">
                  <c:v>EEA-EEA</c:v>
                </c:pt>
                <c:pt idx="1">
                  <c:v>EEA-nEEA</c:v>
                </c:pt>
                <c:pt idx="2">
                  <c:v>nEEA-EEA</c:v>
                </c:pt>
                <c:pt idx="3">
                  <c:v>nEEA-nEEA</c:v>
                </c:pt>
              </c:strCache>
            </c:strRef>
          </c:cat>
          <c:val>
            <c:numRef>
              <c:f>'Images - EU'!$B$41:$B$44</c:f>
              <c:numCache>
                <c:formatCode>General</c:formatCode>
                <c:ptCount val="4"/>
                <c:pt idx="0">
                  <c:v>7306709.0219997214</c:v>
                </c:pt>
                <c:pt idx="1">
                  <c:v>5941190.7448970107</c:v>
                </c:pt>
                <c:pt idx="2">
                  <c:v>11405.600369282</c:v>
                </c:pt>
                <c:pt idx="3">
                  <c:v>2159.5016269920002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E87E-4057-B6CE-CDA7F39039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95250</xdr:rowOff>
    </xdr:from>
    <xdr:to>
      <xdr:col>1</xdr:col>
      <xdr:colOff>285750</xdr:colOff>
      <xdr:row>0</xdr:row>
      <xdr:rowOff>819150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95250</xdr:rowOff>
    </xdr:from>
    <xdr:to>
      <xdr:col>1</xdr:col>
      <xdr:colOff>285750</xdr:colOff>
      <xdr:row>0</xdr:row>
      <xdr:rowOff>819150</xdr:rowOff>
    </xdr:to>
    <xdr:pic>
      <xdr:nvPicPr>
        <xdr:cNvPr id="5" name="logo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2</xdr:row>
      <xdr:rowOff>47625</xdr:rowOff>
    </xdr:from>
    <xdr:to>
      <xdr:col>13</xdr:col>
      <xdr:colOff>323850</xdr:colOff>
      <xdr:row>12</xdr:row>
      <xdr:rowOff>47625</xdr:rowOff>
    </xdr:to>
    <xdr:graphicFrame macro="">
      <xdr:nvGraphicFramePr>
        <xdr:cNvPr id="2" name="New Reported Loan Values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95250</xdr:colOff>
      <xdr:row>15</xdr:row>
      <xdr:rowOff>47625</xdr:rowOff>
    </xdr:from>
    <xdr:to>
      <xdr:col>13</xdr:col>
      <xdr:colOff>323850</xdr:colOff>
      <xdr:row>25</xdr:row>
      <xdr:rowOff>47625</xdr:rowOff>
    </xdr:to>
    <xdr:graphicFrame macro="">
      <xdr:nvGraphicFramePr>
        <xdr:cNvPr id="3" name="New Reported Transaction Numbers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95250</xdr:colOff>
      <xdr:row>27</xdr:row>
      <xdr:rowOff>47625</xdr:rowOff>
    </xdr:from>
    <xdr:to>
      <xdr:col>13</xdr:col>
      <xdr:colOff>323850</xdr:colOff>
      <xdr:row>37</xdr:row>
      <xdr:rowOff>47625</xdr:rowOff>
    </xdr:to>
    <xdr:graphicFrame macro="">
      <xdr:nvGraphicFramePr>
        <xdr:cNvPr id="4" name="Execution Venue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95250</xdr:colOff>
      <xdr:row>40</xdr:row>
      <xdr:rowOff>47625</xdr:rowOff>
    </xdr:from>
    <xdr:to>
      <xdr:col>13</xdr:col>
      <xdr:colOff>323850</xdr:colOff>
      <xdr:row>50</xdr:row>
      <xdr:rowOff>47625</xdr:rowOff>
    </xdr:to>
    <xdr:graphicFrame macro="">
      <xdr:nvGraphicFramePr>
        <xdr:cNvPr id="5" name="Location of Counterparties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"/>
  <sheetViews>
    <sheetView tabSelected="1" workbookViewId="0">
      <selection activeCell="F1" sqref="F1:K1"/>
    </sheetView>
  </sheetViews>
  <sheetFormatPr defaultRowHeight="14.4" x14ac:dyDescent="0.3"/>
  <cols>
    <col min="2" max="2" width="9.109375" customWidth="1"/>
    <col min="3" max="5" width="2" customWidth="1"/>
    <col min="6" max="6" width="53.44140625" customWidth="1"/>
    <col min="7" max="7" width="19.44140625" style="2" customWidth="1"/>
    <col min="8" max="8" width="11.44140625" style="4" customWidth="1"/>
    <col min="9" max="9" width="23.21875" customWidth="1"/>
    <col min="10" max="10" width="11.44140625" style="4" customWidth="1"/>
    <col min="11" max="11" width="32" style="2" customWidth="1"/>
  </cols>
  <sheetData>
    <row r="1" spans="1:11" ht="79.95" customHeight="1" x14ac:dyDescent="0.3">
      <c r="A1" s="6"/>
      <c r="B1" s="6"/>
      <c r="C1" s="6"/>
      <c r="D1" s="6"/>
      <c r="E1" s="6"/>
      <c r="F1" s="16" t="s">
        <v>0</v>
      </c>
      <c r="G1" s="8"/>
      <c r="H1" s="9"/>
      <c r="I1" s="6"/>
      <c r="J1" s="9"/>
      <c r="K1" s="8"/>
    </row>
    <row r="2" spans="1:11" x14ac:dyDescent="0.3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3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3">
      <c r="B4" s="1"/>
      <c r="C4" s="1"/>
      <c r="D4" s="13" t="s">
        <v>6</v>
      </c>
      <c r="E4" s="13"/>
      <c r="F4" s="13"/>
      <c r="G4" s="3">
        <v>13540852.333847521</v>
      </c>
      <c r="H4" s="5"/>
      <c r="I4" s="1">
        <v>1358272</v>
      </c>
      <c r="J4" s="5"/>
      <c r="K4" s="3">
        <v>1830299.9989986359</v>
      </c>
    </row>
    <row r="5" spans="1:11" x14ac:dyDescent="0.3">
      <c r="E5" s="6" t="s">
        <v>7</v>
      </c>
      <c r="F5" s="6"/>
      <c r="G5" s="2">
        <v>13261464.868893007</v>
      </c>
      <c r="H5" s="4">
        <f>G5/G4</f>
        <v>0.97936706951185482</v>
      </c>
      <c r="I5">
        <v>449188</v>
      </c>
      <c r="J5" s="4">
        <f>I5/I4</f>
        <v>0.33070548461574706</v>
      </c>
      <c r="K5" s="2">
        <v>1783730.9466315501</v>
      </c>
    </row>
    <row r="6" spans="1:11" x14ac:dyDescent="0.3">
      <c r="F6" t="s">
        <v>8</v>
      </c>
    </row>
    <row r="7" spans="1:11" x14ac:dyDescent="0.3">
      <c r="F7" t="s">
        <v>9</v>
      </c>
      <c r="G7" s="2">
        <v>12241098.380548876</v>
      </c>
      <c r="H7" s="4">
        <f>G7/G5</f>
        <v>0.92305778445806752</v>
      </c>
      <c r="I7">
        <v>404017</v>
      </c>
      <c r="J7" s="4">
        <f>I7/I5</f>
        <v>0.8994385424365744</v>
      </c>
      <c r="K7" s="2">
        <v>1555913.869056321</v>
      </c>
    </row>
    <row r="8" spans="1:11" x14ac:dyDescent="0.3">
      <c r="F8" t="s">
        <v>10</v>
      </c>
      <c r="G8" s="2">
        <f>G5-G7</f>
        <v>1020366.488344131</v>
      </c>
      <c r="H8" s="4">
        <f>1-H7</f>
        <v>7.6942215541932479E-2</v>
      </c>
      <c r="I8">
        <f>I5-I7</f>
        <v>45171</v>
      </c>
      <c r="J8" s="4">
        <f>1-J7</f>
        <v>0.1005614575634256</v>
      </c>
      <c r="K8" s="2">
        <f>K5-K7</f>
        <v>227817.07757522911</v>
      </c>
    </row>
    <row r="9" spans="1:11" x14ac:dyDescent="0.3">
      <c r="E9" s="6" t="s">
        <v>11</v>
      </c>
      <c r="F9" s="6"/>
      <c r="G9" s="2">
        <v>278977.86479189299</v>
      </c>
      <c r="H9" s="4">
        <f>1-H5-H10</f>
        <v>2.0602681272473795E-2</v>
      </c>
      <c r="I9">
        <v>906152</v>
      </c>
      <c r="J9" s="4">
        <f>1-J5-J10</f>
        <v>0.66713589030768505</v>
      </c>
      <c r="K9" s="2">
        <v>46429.660443542998</v>
      </c>
    </row>
    <row r="10" spans="1:11" x14ac:dyDescent="0.3">
      <c r="E10" s="6" t="s">
        <v>12</v>
      </c>
      <c r="F10" s="6"/>
      <c r="G10" s="2">
        <v>409.60016262099998</v>
      </c>
      <c r="H10" s="4">
        <f>G10/G4</f>
        <v>3.0249215671390125E-5</v>
      </c>
      <c r="I10">
        <v>2932</v>
      </c>
      <c r="J10" s="4">
        <f>I10/I4</f>
        <v>2.1586250765678744E-3</v>
      </c>
      <c r="K10" s="2">
        <v>139.39192354299999</v>
      </c>
    </row>
    <row r="12" spans="1:11" x14ac:dyDescent="0.3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3">
      <c r="B13" s="1"/>
      <c r="C13" s="1"/>
      <c r="D13" s="13" t="s">
        <v>14</v>
      </c>
      <c r="E13" s="13"/>
      <c r="F13" s="13"/>
      <c r="G13" s="3">
        <f>G14+G15</f>
        <v>8550518.4523686636</v>
      </c>
      <c r="H13" s="5">
        <f>G13/G5</f>
        <v>0.64476425017158856</v>
      </c>
      <c r="I13" s="1">
        <f>I14+I15</f>
        <v>288987</v>
      </c>
      <c r="J13" s="5">
        <f>I13/I5</f>
        <v>0.64335423030000805</v>
      </c>
      <c r="K13" s="3">
        <f>K14+K15</f>
        <v>437577.12273996399</v>
      </c>
    </row>
    <row r="14" spans="1:11" x14ac:dyDescent="0.3">
      <c r="E14" s="6" t="s">
        <v>15</v>
      </c>
      <c r="F14" s="6"/>
      <c r="G14" s="2">
        <v>7863109.4792215424</v>
      </c>
      <c r="H14" s="4">
        <f>G14/G7</f>
        <v>0.64235326232783452</v>
      </c>
      <c r="I14">
        <v>259662</v>
      </c>
      <c r="J14" s="4">
        <f>I14/I7</f>
        <v>0.64270067843679846</v>
      </c>
      <c r="K14" s="2">
        <v>417900.72451595101</v>
      </c>
    </row>
    <row r="15" spans="1:11" x14ac:dyDescent="0.3">
      <c r="E15" s="6" t="s">
        <v>16</v>
      </c>
      <c r="F15" s="6"/>
      <c r="G15" s="2">
        <v>687408.97314712196</v>
      </c>
      <c r="H15" s="4">
        <f>G15/G8</f>
        <v>0.67368830807317237</v>
      </c>
      <c r="I15">
        <v>29325</v>
      </c>
      <c r="J15" s="4">
        <f>I15/I8</f>
        <v>0.64919970777711367</v>
      </c>
      <c r="K15" s="2">
        <v>19676.398224012999</v>
      </c>
    </row>
    <row r="16" spans="1:11" x14ac:dyDescent="0.3">
      <c r="E16" s="6" t="s">
        <v>17</v>
      </c>
      <c r="F16" s="6"/>
      <c r="G16" s="8"/>
      <c r="H16" s="9"/>
      <c r="I16" s="6"/>
      <c r="J16" s="9"/>
      <c r="K16" s="8"/>
    </row>
    <row r="17" spans="2:11" x14ac:dyDescent="0.3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3">
      <c r="E18" s="6" t="s">
        <v>19</v>
      </c>
      <c r="F18" s="6"/>
      <c r="G18" s="2">
        <v>6483948.4411813207</v>
      </c>
      <c r="H18" s="4">
        <f>G18/G5</f>
        <v>0.48893154001338951</v>
      </c>
      <c r="I18">
        <v>266988</v>
      </c>
      <c r="J18" s="4">
        <f>I18/I5</f>
        <v>0.59437919089557156</v>
      </c>
      <c r="K18" s="2">
        <v>252102.301227541</v>
      </c>
    </row>
    <row r="19" spans="2:11" x14ac:dyDescent="0.3">
      <c r="E19" s="6" t="s">
        <v>20</v>
      </c>
      <c r="F19" s="6"/>
      <c r="G19" s="2">
        <v>817064.38184957497</v>
      </c>
      <c r="H19" s="4">
        <f>G19/G5</f>
        <v>6.1611925222992275E-2</v>
      </c>
      <c r="I19">
        <v>16577</v>
      </c>
      <c r="J19" s="4">
        <f>I19/I5</f>
        <v>3.6904369662591162E-2</v>
      </c>
      <c r="K19" s="2">
        <v>188664.398482455</v>
      </c>
    </row>
    <row r="20" spans="2:11" x14ac:dyDescent="0.3">
      <c r="E20" s="6" t="s">
        <v>21</v>
      </c>
      <c r="F20" s="6"/>
      <c r="G20" s="2">
        <v>5960452.0458621103</v>
      </c>
      <c r="H20" s="4">
        <f>1-H18-H19</f>
        <v>0.44945653476361813</v>
      </c>
      <c r="I20">
        <v>165623</v>
      </c>
      <c r="J20" s="4">
        <f>1-J18-J19</f>
        <v>0.3687164394418373</v>
      </c>
      <c r="K20" s="2">
        <v>1342964.246921554</v>
      </c>
    </row>
    <row r="21" spans="2:11" x14ac:dyDescent="0.3">
      <c r="F21" t="s">
        <v>22</v>
      </c>
    </row>
    <row r="22" spans="2:11" x14ac:dyDescent="0.3">
      <c r="F22" t="s">
        <v>23</v>
      </c>
      <c r="G22" s="2">
        <v>1565456.099231533</v>
      </c>
      <c r="H22" s="4">
        <f>G22/G20</f>
        <v>0.26264049893972563</v>
      </c>
      <c r="I22">
        <v>17455</v>
      </c>
      <c r="J22" s="4">
        <f>I22/I20</f>
        <v>0.10538995187866419</v>
      </c>
      <c r="K22" s="2">
        <v>31263.315719949998</v>
      </c>
    </row>
    <row r="23" spans="2:11" x14ac:dyDescent="0.3">
      <c r="F23" t="s">
        <v>24</v>
      </c>
      <c r="G23" s="2">
        <f>G20-G22</f>
        <v>4394995.9466305776</v>
      </c>
      <c r="H23" s="4">
        <f>1-H22</f>
        <v>0.73735950106027437</v>
      </c>
      <c r="I23">
        <f>I20-I22</f>
        <v>148168</v>
      </c>
      <c r="J23" s="4">
        <f>1-J22</f>
        <v>0.89461004812133582</v>
      </c>
    </row>
    <row r="25" spans="2:11" x14ac:dyDescent="0.3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3">
      <c r="E26" s="6" t="s">
        <v>26</v>
      </c>
      <c r="F26" s="6"/>
      <c r="G26" s="2">
        <v>7306709.0219997214</v>
      </c>
      <c r="H26" s="4">
        <f>G26/G5</f>
        <v>0.55097299538445665</v>
      </c>
      <c r="I26">
        <v>249251</v>
      </c>
      <c r="J26" s="4">
        <f>I26/I5</f>
        <v>0.55489238358994453</v>
      </c>
      <c r="K26" s="2">
        <v>503039.81526605901</v>
      </c>
    </row>
    <row r="27" spans="2:11" x14ac:dyDescent="0.3">
      <c r="E27" s="6" t="s">
        <v>27</v>
      </c>
      <c r="F27" s="6"/>
      <c r="G27" s="2">
        <v>5941190.7448970107</v>
      </c>
      <c r="H27" s="4">
        <f>G27/G5</f>
        <v>0.44800410841739446</v>
      </c>
      <c r="I27">
        <v>199469</v>
      </c>
      <c r="J27" s="4">
        <f>I27/I5</f>
        <v>0.44406573639545133</v>
      </c>
      <c r="K27" s="2">
        <v>1280691.1313654911</v>
      </c>
    </row>
    <row r="28" spans="2:11" x14ac:dyDescent="0.3">
      <c r="E28" s="6" t="s">
        <v>28</v>
      </c>
      <c r="F28" s="6"/>
      <c r="G28" s="2">
        <v>11405.600369282</v>
      </c>
      <c r="H28" s="4">
        <f>G28/G5</f>
        <v>8.600558446628133E-4</v>
      </c>
      <c r="I28">
        <v>356</v>
      </c>
      <c r="J28" s="4">
        <f>I28/I5</f>
        <v>7.9254120769032123E-4</v>
      </c>
      <c r="K28" s="2">
        <v>0</v>
      </c>
    </row>
    <row r="29" spans="2:11" x14ac:dyDescent="0.3">
      <c r="E29" s="6" t="s">
        <v>29</v>
      </c>
      <c r="F29" s="6"/>
      <c r="G29" s="2">
        <v>2159.5016269920002</v>
      </c>
      <c r="H29" s="4">
        <f>G29/G5</f>
        <v>1.6284035348594663E-4</v>
      </c>
      <c r="I29">
        <v>112</v>
      </c>
      <c r="J29" s="4">
        <f>I29/I5</f>
        <v>2.4933880691380893E-4</v>
      </c>
      <c r="K29" s="2">
        <v>0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9"/>
  <sheetViews>
    <sheetView workbookViewId="0"/>
  </sheetViews>
  <sheetFormatPr defaultRowHeight="14.4" x14ac:dyDescent="0.3"/>
  <cols>
    <col min="2" max="2" width="9.109375" customWidth="1"/>
    <col min="3" max="5" width="2" customWidth="1"/>
    <col min="6" max="6" width="53.44140625" customWidth="1"/>
    <col min="7" max="7" width="19.44140625" style="2" customWidth="1"/>
    <col min="8" max="8" width="11.44140625" style="4" customWidth="1"/>
    <col min="9" max="9" width="23.21875" customWidth="1"/>
    <col min="10" max="10" width="11.44140625" style="4" customWidth="1"/>
    <col min="11" max="11" width="32" style="2" customWidth="1"/>
  </cols>
  <sheetData>
    <row r="1" spans="1:11" ht="79.95" customHeight="1" x14ac:dyDescent="0.3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3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3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3">
      <c r="B4" s="1"/>
      <c r="C4" s="1"/>
      <c r="D4" s="13" t="s">
        <v>6</v>
      </c>
      <c r="E4" s="13"/>
      <c r="F4" s="13"/>
      <c r="G4" s="3">
        <v>14297096.884274347</v>
      </c>
      <c r="H4" s="5"/>
      <c r="I4" s="1">
        <v>2436651</v>
      </c>
      <c r="J4" s="5"/>
      <c r="K4" s="3">
        <v>185030760.40078944</v>
      </c>
    </row>
    <row r="5" spans="1:11" x14ac:dyDescent="0.3">
      <c r="E5" s="6" t="s">
        <v>7</v>
      </c>
      <c r="F5" s="6"/>
      <c r="G5" s="2">
        <v>12292630.235604664</v>
      </c>
      <c r="H5" s="4">
        <f>G5/G4</f>
        <v>0.85979904417697317</v>
      </c>
      <c r="I5">
        <v>460710</v>
      </c>
      <c r="J5" s="4">
        <f>I5/I4</f>
        <v>0.18907508707648327</v>
      </c>
      <c r="K5" s="2">
        <v>5291580.7684288677</v>
      </c>
    </row>
    <row r="6" spans="1:11" x14ac:dyDescent="0.3">
      <c r="F6" t="s">
        <v>8</v>
      </c>
    </row>
    <row r="7" spans="1:11" x14ac:dyDescent="0.3">
      <c r="F7" t="s">
        <v>9</v>
      </c>
      <c r="G7" s="2">
        <v>11367799.661816929</v>
      </c>
      <c r="H7" s="4">
        <f>G7/G5</f>
        <v>0.92476544433029195</v>
      </c>
      <c r="I7">
        <v>419810</v>
      </c>
      <c r="J7" s="4">
        <f>I7/I5</f>
        <v>0.91122398037811203</v>
      </c>
      <c r="K7" s="2">
        <v>4954434.4196662689</v>
      </c>
    </row>
    <row r="8" spans="1:11" x14ac:dyDescent="0.3">
      <c r="F8" t="s">
        <v>10</v>
      </c>
      <c r="G8" s="2">
        <f>G5-G7</f>
        <v>924830.57378773578</v>
      </c>
      <c r="H8" s="4">
        <f>1-H7</f>
        <v>7.5234555669708048E-2</v>
      </c>
      <c r="I8">
        <f>I5-I7</f>
        <v>40900</v>
      </c>
      <c r="J8" s="4">
        <f>1-J7</f>
        <v>8.8776019621887969E-2</v>
      </c>
      <c r="K8" s="2">
        <f>K5-K7</f>
        <v>337146.34876259882</v>
      </c>
    </row>
    <row r="9" spans="1:11" x14ac:dyDescent="0.3">
      <c r="E9" s="6" t="s">
        <v>11</v>
      </c>
      <c r="F9" s="6"/>
      <c r="G9" s="2">
        <v>1783022.7626365919</v>
      </c>
      <c r="H9" s="4">
        <f>1-H5-H10</f>
        <v>0.1247122249411188</v>
      </c>
      <c r="I9">
        <v>1558099</v>
      </c>
      <c r="J9" s="4">
        <f>1-J5-J10</f>
        <v>0.639442825418987</v>
      </c>
      <c r="K9" s="2">
        <v>179211868.08157039</v>
      </c>
    </row>
    <row r="10" spans="1:11" x14ac:dyDescent="0.3">
      <c r="E10" s="6" t="s">
        <v>12</v>
      </c>
      <c r="F10" s="6"/>
      <c r="G10" s="2">
        <v>221443.886033091</v>
      </c>
      <c r="H10" s="4">
        <f>G10/G4</f>
        <v>1.548873088190802E-2</v>
      </c>
      <c r="I10">
        <v>417842</v>
      </c>
      <c r="J10" s="4">
        <f>I10/I4</f>
        <v>0.17148208750452978</v>
      </c>
      <c r="K10" s="2">
        <v>527311.55079017498</v>
      </c>
    </row>
    <row r="12" spans="1:11" x14ac:dyDescent="0.3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3">
      <c r="B13" s="1"/>
      <c r="C13" s="1"/>
      <c r="D13" s="13" t="s">
        <v>14</v>
      </c>
      <c r="E13" s="13"/>
      <c r="F13" s="13"/>
      <c r="G13" s="3">
        <f>G14+G15</f>
        <v>5166570.9286282547</v>
      </c>
      <c r="H13" s="5">
        <f>G13/G5</f>
        <v>0.42029824615269701</v>
      </c>
      <c r="I13" s="1">
        <f>I14+I15</f>
        <v>169522</v>
      </c>
      <c r="J13" s="5">
        <f>I13/I5</f>
        <v>0.3679581515486966</v>
      </c>
      <c r="K13" s="3">
        <f>K14+K15</f>
        <v>1532550.454880896</v>
      </c>
    </row>
    <row r="14" spans="1:11" x14ac:dyDescent="0.3">
      <c r="E14" s="6" t="s">
        <v>15</v>
      </c>
      <c r="F14" s="6"/>
      <c r="G14" s="2">
        <v>4742344.6677811164</v>
      </c>
      <c r="H14" s="4">
        <f>G14/G7</f>
        <v>0.4171734908128335</v>
      </c>
      <c r="I14">
        <v>152437</v>
      </c>
      <c r="J14" s="4">
        <f>I14/I7</f>
        <v>0.36310950191753411</v>
      </c>
      <c r="K14" s="2">
        <v>1457085.989788037</v>
      </c>
    </row>
    <row r="15" spans="1:11" x14ac:dyDescent="0.3">
      <c r="E15" s="6" t="s">
        <v>16</v>
      </c>
      <c r="F15" s="6"/>
      <c r="G15" s="2">
        <v>424226.26084713801</v>
      </c>
      <c r="H15" s="4">
        <f>G15/G8</f>
        <v>0.45870700306725054</v>
      </c>
      <c r="I15">
        <v>17085</v>
      </c>
      <c r="J15" s="4">
        <f>I15/I8</f>
        <v>0.41772616136919316</v>
      </c>
      <c r="K15" s="2">
        <v>75464.465092858998</v>
      </c>
    </row>
    <row r="16" spans="1:11" x14ac:dyDescent="0.3">
      <c r="E16" s="6" t="s">
        <v>17</v>
      </c>
      <c r="F16" s="6"/>
      <c r="G16" s="8"/>
      <c r="H16" s="9"/>
      <c r="I16" s="6"/>
      <c r="J16" s="9"/>
      <c r="K16" s="8"/>
    </row>
    <row r="17" spans="2:11" x14ac:dyDescent="0.3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3">
      <c r="E18" s="6" t="s">
        <v>19</v>
      </c>
      <c r="F18" s="6"/>
      <c r="G18" s="2">
        <v>4401806.5991813624</v>
      </c>
      <c r="H18" s="4">
        <f>G18/G5</f>
        <v>0.35808500823785183</v>
      </c>
      <c r="I18">
        <v>165422</v>
      </c>
      <c r="J18" s="4">
        <f>I18/I5</f>
        <v>0.35905884395823839</v>
      </c>
      <c r="K18" s="2">
        <v>1222601.0984407971</v>
      </c>
    </row>
    <row r="19" spans="2:11" x14ac:dyDescent="0.3">
      <c r="E19" s="6" t="s">
        <v>20</v>
      </c>
      <c r="F19" s="6"/>
      <c r="G19" s="2">
        <v>627335.30921611399</v>
      </c>
      <c r="H19" s="4">
        <f>G19/G5</f>
        <v>5.1033448268791588E-2</v>
      </c>
      <c r="I19">
        <v>31821</v>
      </c>
      <c r="J19" s="4">
        <f>I19/I5</f>
        <v>6.9069479716090385E-2</v>
      </c>
      <c r="K19" s="2">
        <v>544167.43114828004</v>
      </c>
    </row>
    <row r="20" spans="2:11" x14ac:dyDescent="0.3">
      <c r="E20" s="6" t="s">
        <v>21</v>
      </c>
      <c r="F20" s="6"/>
      <c r="G20" s="2">
        <v>7263488.3272071872</v>
      </c>
      <c r="H20" s="4">
        <f>1-H18-H19</f>
        <v>0.59088154349335653</v>
      </c>
      <c r="I20">
        <v>263434</v>
      </c>
      <c r="J20" s="4">
        <f>1-J18-J19</f>
        <v>0.57187167632567126</v>
      </c>
      <c r="K20" s="2">
        <v>3515937.6573621011</v>
      </c>
    </row>
    <row r="21" spans="2:11" x14ac:dyDescent="0.3">
      <c r="F21" t="s">
        <v>22</v>
      </c>
    </row>
    <row r="22" spans="2:11" x14ac:dyDescent="0.3">
      <c r="F22" t="s">
        <v>23</v>
      </c>
      <c r="G22" s="2">
        <v>387157.13796771999</v>
      </c>
      <c r="H22" s="4">
        <f>G22/G20</f>
        <v>5.3301818702940214E-2</v>
      </c>
      <c r="I22">
        <v>25895</v>
      </c>
      <c r="J22" s="4">
        <f>I22/I20</f>
        <v>9.8297865879119622E-2</v>
      </c>
      <c r="K22" s="2">
        <v>901995.70068526804</v>
      </c>
    </row>
    <row r="23" spans="2:11" x14ac:dyDescent="0.3">
      <c r="F23" t="s">
        <v>24</v>
      </c>
      <c r="G23" s="2">
        <f>G20-G22</f>
        <v>6876331.1892394675</v>
      </c>
      <c r="H23" s="4">
        <f>1-H22</f>
        <v>0.94669818129705974</v>
      </c>
      <c r="I23">
        <f>I20-I22</f>
        <v>237539</v>
      </c>
      <c r="J23" s="4">
        <f>1-J22</f>
        <v>0.90170213412088041</v>
      </c>
    </row>
    <row r="25" spans="2:11" x14ac:dyDescent="0.3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3">
      <c r="E26" s="6" t="s">
        <v>26</v>
      </c>
      <c r="F26" s="6"/>
      <c r="G26" s="2">
        <v>6257152.9124051882</v>
      </c>
      <c r="H26" s="4">
        <f>G26/G5</f>
        <v>0.50901660527311909</v>
      </c>
      <c r="I26">
        <v>231141</v>
      </c>
      <c r="J26" s="4">
        <f>I26/I5</f>
        <v>0.50170606238197568</v>
      </c>
      <c r="K26" s="2">
        <v>3393998.3903762712</v>
      </c>
    </row>
    <row r="27" spans="2:11" x14ac:dyDescent="0.3">
      <c r="E27" s="6" t="s">
        <v>27</v>
      </c>
      <c r="F27" s="6"/>
      <c r="G27" s="2">
        <v>6007587.3328470094</v>
      </c>
      <c r="H27" s="4">
        <f>G27/G5</f>
        <v>0.48871455642149647</v>
      </c>
      <c r="I27">
        <v>228577</v>
      </c>
      <c r="J27" s="4">
        <f>I27/I5</f>
        <v>0.49614073929369884</v>
      </c>
      <c r="K27" s="2">
        <v>1891189.315597394</v>
      </c>
    </row>
    <row r="28" spans="2:11" x14ac:dyDescent="0.3">
      <c r="E28" s="6" t="s">
        <v>28</v>
      </c>
      <c r="F28" s="6"/>
      <c r="G28" s="2">
        <v>22811.624801589998</v>
      </c>
      <c r="H28" s="4">
        <f>G28/G5</f>
        <v>1.8557155274644046E-3</v>
      </c>
      <c r="I28">
        <v>752</v>
      </c>
      <c r="J28" s="4">
        <f>I28/I5</f>
        <v>1.6322632458596513E-3</v>
      </c>
      <c r="K28" s="2">
        <v>3298.2117272249998</v>
      </c>
    </row>
    <row r="29" spans="2:11" x14ac:dyDescent="0.3">
      <c r="E29" s="6" t="s">
        <v>29</v>
      </c>
      <c r="F29" s="6"/>
      <c r="G29" s="2">
        <v>5078.3655508760003</v>
      </c>
      <c r="H29" s="4">
        <f>G29/G5</f>
        <v>4.1312277791996887E-4</v>
      </c>
      <c r="I29">
        <v>235</v>
      </c>
      <c r="J29" s="4">
        <f>I29/I5</f>
        <v>5.100822643311411E-4</v>
      </c>
      <c r="K29" s="2">
        <v>3094.5647279780001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4"/>
  <sheetViews>
    <sheetView workbookViewId="0">
      <selection activeCell="O2" sqref="O2"/>
    </sheetView>
  </sheetViews>
  <sheetFormatPr defaultRowHeight="30" customHeight="1" x14ac:dyDescent="0.3"/>
  <cols>
    <col min="5" max="5" width="57.77734375" customWidth="1"/>
  </cols>
  <sheetData>
    <row r="1" spans="1:5" ht="79.8" customHeight="1" x14ac:dyDescent="0.3">
      <c r="E1" s="17" t="s">
        <v>45</v>
      </c>
    </row>
    <row r="2" spans="1:5" x14ac:dyDescent="0.3">
      <c r="A2" t="s">
        <v>30</v>
      </c>
    </row>
    <row r="3" spans="1:5" x14ac:dyDescent="0.3">
      <c r="A3" t="s">
        <v>31</v>
      </c>
      <c r="B3">
        <f>'NEWT - EU'!$G$7</f>
        <v>12241098.380548876</v>
      </c>
    </row>
    <row r="4" spans="1:5" x14ac:dyDescent="0.3">
      <c r="A4" t="s">
        <v>32</v>
      </c>
      <c r="B4">
        <f>'NEWT - EU'!$G$8</f>
        <v>1020366.488344131</v>
      </c>
    </row>
    <row r="5" spans="1:5" x14ac:dyDescent="0.3">
      <c r="A5" t="s">
        <v>33</v>
      </c>
      <c r="B5">
        <f>'NEWT - EU'!$G$9</f>
        <v>278977.86479189299</v>
      </c>
    </row>
    <row r="6" spans="1:5" x14ac:dyDescent="0.3">
      <c r="A6" t="s">
        <v>34</v>
      </c>
      <c r="B6">
        <f>'NEWT - EU'!$G$10</f>
        <v>409.60016262099998</v>
      </c>
    </row>
    <row r="15" spans="1:5" x14ac:dyDescent="0.3">
      <c r="A15" t="s">
        <v>35</v>
      </c>
    </row>
    <row r="16" spans="1:5" x14ac:dyDescent="0.3">
      <c r="A16" t="s">
        <v>31</v>
      </c>
      <c r="B16">
        <f>'NEWT - EU'!$I$7</f>
        <v>404017</v>
      </c>
    </row>
    <row r="17" spans="1:2" x14ac:dyDescent="0.3">
      <c r="A17" t="s">
        <v>32</v>
      </c>
      <c r="B17">
        <f>'NEWT - EU'!$I$8</f>
        <v>45171</v>
      </c>
    </row>
    <row r="18" spans="1:2" x14ac:dyDescent="0.3">
      <c r="A18" t="s">
        <v>33</v>
      </c>
      <c r="B18">
        <f>'NEWT - EU'!$I$9</f>
        <v>906152</v>
      </c>
    </row>
    <row r="19" spans="1:2" x14ac:dyDescent="0.3">
      <c r="A19" t="s">
        <v>34</v>
      </c>
      <c r="B19">
        <f>'NEWT - EU'!$I$10</f>
        <v>2932</v>
      </c>
    </row>
    <row r="27" spans="1:2" x14ac:dyDescent="0.3">
      <c r="A27" t="s">
        <v>18</v>
      </c>
    </row>
    <row r="28" spans="1:2" x14ac:dyDescent="0.3">
      <c r="A28" t="s">
        <v>36</v>
      </c>
      <c r="B28">
        <f>'NEWT - EU'!$G$18</f>
        <v>6483948.4411813207</v>
      </c>
    </row>
    <row r="29" spans="1:2" x14ac:dyDescent="0.3">
      <c r="A29" t="s">
        <v>37</v>
      </c>
      <c r="B29">
        <f>'NEWT - EU'!$G$19</f>
        <v>817064.38184957497</v>
      </c>
    </row>
    <row r="30" spans="1:2" x14ac:dyDescent="0.3">
      <c r="A30" t="s">
        <v>38</v>
      </c>
      <c r="B30">
        <f>'NEWT - EU'!$G$22</f>
        <v>1565456.099231533</v>
      </c>
    </row>
    <row r="31" spans="1:2" x14ac:dyDescent="0.3">
      <c r="A31" t="s">
        <v>39</v>
      </c>
      <c r="B31">
        <f>'NEWT - EU'!$G$23</f>
        <v>4394995.9466305776</v>
      </c>
    </row>
    <row r="40" spans="1:2" x14ac:dyDescent="0.3">
      <c r="A40" t="s">
        <v>40</v>
      </c>
    </row>
    <row r="41" spans="1:2" x14ac:dyDescent="0.3">
      <c r="A41" t="s">
        <v>41</v>
      </c>
      <c r="B41">
        <f>'NEWT - EU'!$G$26</f>
        <v>7306709.0219997214</v>
      </c>
    </row>
    <row r="42" spans="1:2" x14ac:dyDescent="0.3">
      <c r="A42" t="s">
        <v>42</v>
      </c>
      <c r="B42">
        <f>'NEWT - EU'!$G$27</f>
        <v>5941190.7448970107</v>
      </c>
    </row>
    <row r="43" spans="1:2" x14ac:dyDescent="0.3">
      <c r="A43" t="s">
        <v>43</v>
      </c>
      <c r="B43">
        <f>'NEWT - EU'!$G$28</f>
        <v>11405.600369282</v>
      </c>
    </row>
    <row r="44" spans="1:2" x14ac:dyDescent="0.3">
      <c r="A44" t="s">
        <v>44</v>
      </c>
      <c r="B44">
        <f>'NEWT - EU'!$G$29</f>
        <v>2159.5016269920002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NEWT - EU</vt:lpstr>
      <vt:lpstr>Outstanding - EU</vt:lpstr>
      <vt:lpstr>Images - EU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Ludovic Cathan</dc:creator>
  <cp:lastModifiedBy>Ludovic Cathan</cp:lastModifiedBy>
  <dcterms:created xsi:type="dcterms:W3CDTF">2022-11-20T17:51:22Z</dcterms:created>
  <dcterms:modified xsi:type="dcterms:W3CDTF">2022-11-20T17:51:22Z</dcterms:modified>
</cp:coreProperties>
</file>