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CD9E3BD-D686-4613-B428-A13828DB4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K8" i="2"/>
  <c r="J8" i="2"/>
  <c r="I8" i="2"/>
  <c r="J15" i="2" s="1"/>
  <c r="H8" i="2"/>
  <c r="G8" i="2"/>
  <c r="B4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<sst xmlns="http://schemas.openxmlformats.org/spreadsheetml/2006/main" count="83" uniqueCount="46">
  <si>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</si>
  <si>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</si>
  <si>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</si>
  <si>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</si>
  <si>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</si>
  <si>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</si>
  <si>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</si>
  <si>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</si>
  <si>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</si>
  <si>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</si>
  <si>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</si>
  <si>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</si>
  <si>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</si>
  <si>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</si>
  <si>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</si>
  <si>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</si>
  <si>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</si>
  <si>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</si>
  <si>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</si>
  <si>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</si>
  <si>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</si>
  <si>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</si>
  <si>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</si>
  <si>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</si>
  <si>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</si>
  <si>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</si>
  <si>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</si>
  <si>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</si>
  <si>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</si>
  <si>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</si>
  <si>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</si>
  <si>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</si>
  <si>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</si>
  <si>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</si>
  <si>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</si>
  <si>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</si>
  <si>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</si>
  <si>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</si>
  <si>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</si>
  <si>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</si>
  <si>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</si>
  <si>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</si>
  <si>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</si>
  <si>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</si>
  <si>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</si>
  <si>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4"/>
        <rFont val="Calibri"/>
        <family val="2"/>
      </rPr>
      <t>SFTR Public Data</t>
    </r>
    <r>
      <rPr>
        <sz val="11"/>
        <rFont val="Calibri"/>
        <family val="2"/>
      </rPr>
      <t xml:space="preserve">
for week ending 03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</si>
</sst>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b/>
      <sz val="11"/>
      <name val="Calibri"/>
      <family val="2"/>
    </font>
    <font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12008427.208108287</c:v>
                </c:pt>
                <c:pt idx="1">
                  <c:v>1035025.5348044652</c:v>
                </c:pt>
                <c:pt idx="2">
                  <c:v>357500.90590382699</c:v>
                </c:pt>
                <c:pt idx="3">
                  <c:v>570.48285241300005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6E-4C20-AFE1-FBDD8000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425782</c:v>
                </c:pt>
                <c:pt idx="1">
                  <c:v>44147</c:v>
                </c:pt>
                <c:pt idx="2">
                  <c:v>897420</c:v>
                </c:pt>
                <c:pt idx="3">
                  <c:v>3438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A9-41DB-A2BE-415CF8B4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6890488.2391863568</c:v>
                </c:pt>
                <c:pt idx="1">
                  <c:v>971667.49470134196</c:v>
                </c:pt>
                <c:pt idx="2">
                  <c:v>160870.89252150999</c:v>
                </c:pt>
                <c:pt idx="3">
                  <c:v>5020426.1165035423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8F-4731-B47A-15403209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6253414.6843120093</c:v>
                </c:pt>
                <c:pt idx="1">
                  <c:v>6781334.1819997421</c:v>
                </c:pt>
                <c:pt idx="2">
                  <c:v>7518.0298248110003</c:v>
                </c:pt>
                <c:pt idx="3">
                  <c:v>1185.8467761889999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C5-4C6D-AD3E-F7C651A6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13401524.131668992</v>
      </c>
      <c r="H4" s="5"/>
      <c r="I4" s="1">
        <v>1370787</v>
      </c>
      <c r="J4" s="5"/>
      <c r="K4" s="3">
        <v>1816010.9517160009</v>
      </c>
    </row>
    <row r="5" spans="1:11">
      <c r="E5" s="6" t="s">
        <v>7</v>
      </c>
      <c r="F5" s="6"/>
      <c r="G5" s="2">
        <v>13043452.742912753</v>
      </c>
      <c r="H5" s="4">
        <f>G5/G4</f>
        <v>0.97328129358734017</v>
      </c>
      <c r="I5">
        <v>469929</v>
      </c>
      <c r="J5" s="4">
        <f>I5/I4</f>
        <v>0.34281693654812895</v>
      </c>
      <c r="K5" s="2">
        <v>1699904.609205981</v>
      </c>
    </row>
    <row r="6" spans="1:11">
      <c r="F6" t="s">
        <v>8</v>
      </c>
    </row>
    <row r="7" spans="1:11">
      <c r="F7" t="s">
        <v>9</v>
      </c>
      <c r="G7" s="2">
        <v>12008427.208108287</v>
      </c>
      <c r="H7" s="4">
        <f>G7/G5</f>
        <v>0.92064788708903378</v>
      </c>
      <c r="I7">
        <v>425782</v>
      </c>
      <c r="J7" s="4">
        <f>I7/I5</f>
        <v>0.90605602122873885</v>
      </c>
      <c r="K7" s="2">
        <v>1517453.764693897</v>
      </c>
    </row>
    <row r="8" spans="1:11">
      <c r="F8" t="s">
        <v>10</v>
      </c>
      <c r="G8" s="2">
        <f>G5-G7</f>
        <v>1035025.5348044652</v>
      </c>
      <c r="H8" s="4">
        <f>1-H7</f>
        <v>7.9352112910966222E-2</v>
      </c>
      <c r="I8">
        <f>I5-I7</f>
        <v>44147</v>
      </c>
      <c r="J8" s="4">
        <f>1-J7</f>
        <v>9.394397877126115E-2</v>
      </c>
      <c r="K8" s="2">
        <f>K5-K7</f>
        <v>182450.84451208403</v>
      </c>
    </row>
    <row r="9" spans="1:11">
      <c r="E9" s="6" t="s">
        <v>11</v>
      </c>
      <c r="F9" s="6"/>
      <c r="G9" s="2">
        <v>357500.90590382699</v>
      </c>
      <c r="H9" s="4">
        <f>1-H5-H10</f>
        <v>2.6676137907256411E-2</v>
      </c>
      <c r="I9">
        <v>897420</v>
      </c>
      <c r="J9" s="4">
        <f>1-J5-J10</f>
        <v>0.6546750151555274</v>
      </c>
      <c r="K9" s="2">
        <v>115105.9315503</v>
      </c>
    </row>
    <row r="10" spans="1:11">
      <c r="E10" s="6" t="s">
        <v>12</v>
      </c>
      <c r="F10" s="6"/>
      <c r="G10" s="2">
        <v>570.48285241300005</v>
      </c>
      <c r="H10" s="4">
        <f>G10/G4</f>
        <v>4.256850540341888E-5</v>
      </c>
      <c r="I10">
        <v>3438</v>
      </c>
      <c r="J10" s="4">
        <f>I10/I4</f>
        <v>2.5080482963436334E-3</v>
      </c>
      <c r="K10" s="2">
        <v>1000.4109597200001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7610630.3642311664</v>
      </c>
      <c r="H13" s="5">
        <f>G13/G5</f>
        <v>0.58348280276987652</v>
      </c>
      <c r="I13" s="1">
        <f>I14+I15</f>
        <v>302479</v>
      </c>
      <c r="J13" s="5">
        <f>I13/I5</f>
        <v>0.6436695756167421</v>
      </c>
      <c r="K13" s="3">
        <f>K14+K15</f>
        <v>463551.22501846403</v>
      </c>
    </row>
    <row r="14" spans="1:11">
      <c r="E14" s="6" t="s">
        <v>15</v>
      </c>
      <c r="F14" s="6"/>
      <c r="G14" s="2">
        <v>6981791.7855968308</v>
      </c>
      <c r="H14" s="4">
        <f>G14/G7</f>
        <v>0.58140767850785735</v>
      </c>
      <c r="I14">
        <v>275058</v>
      </c>
      <c r="J14" s="4">
        <f>I14/I7</f>
        <v>0.64600664189655743</v>
      </c>
      <c r="K14" s="2">
        <v>484865.439762422</v>
      </c>
    </row>
    <row r="15" spans="1:11">
      <c r="E15" s="6" t="s">
        <v>16</v>
      </c>
      <c r="F15" s="6"/>
      <c r="G15" s="2">
        <v>628838.57863433601</v>
      </c>
      <c r="H15" s="4">
        <f>G15/G8</f>
        <v>0.60755851666319982</v>
      </c>
      <c r="I15">
        <v>27421</v>
      </c>
      <c r="J15" s="4">
        <f>I15/I8</f>
        <v>0.62112940856683352</v>
      </c>
      <c r="K15" s="2">
        <v>-21314.214743958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6890488.2391863568</v>
      </c>
      <c r="H18" s="4">
        <f>G18/G5</f>
        <v>0.52827179850291939</v>
      </c>
      <c r="I18">
        <v>284046</v>
      </c>
      <c r="J18" s="4">
        <f>I18/I5</f>
        <v>0.60444450119060544</v>
      </c>
      <c r="K18" s="2">
        <v>240472.02702936501</v>
      </c>
    </row>
    <row r="19" spans="2:11">
      <c r="E19" s="6" t="s">
        <v>20</v>
      </c>
      <c r="F19" s="6"/>
      <c r="G19" s="2">
        <v>971667.49470134196</v>
      </c>
      <c r="H19" s="4">
        <f>G19/G5</f>
        <v>7.4494653666706767E-2</v>
      </c>
      <c r="I19">
        <v>22177</v>
      </c>
      <c r="J19" s="4">
        <f>I19/I5</f>
        <v>4.7192235422797914E-2</v>
      </c>
      <c r="K19" s="2">
        <v>229865.355622078</v>
      </c>
    </row>
    <row r="20" spans="2:11">
      <c r="E20" s="6" t="s">
        <v>21</v>
      </c>
      <c r="F20" s="6"/>
      <c r="G20" s="2">
        <v>5181297.0090250522</v>
      </c>
      <c r="H20" s="4">
        <f>1-H18-H19</f>
        <v>0.39723354783037385</v>
      </c>
      <c r="I20">
        <v>163706</v>
      </c>
      <c r="J20" s="4">
        <f>1-J18-J19</f>
        <v>0.34836326338659662</v>
      </c>
      <c r="K20" s="2">
        <v>1229567.2265545379</v>
      </c>
    </row>
    <row r="21" spans="2:11">
      <c r="F21" t="s">
        <v>22</v>
      </c>
    </row>
    <row r="22" spans="2:11">
      <c r="F22" t="s">
        <v>23</v>
      </c>
      <c r="G22" s="2">
        <v>160870.89252150999</v>
      </c>
      <c r="H22" s="4">
        <f>G22/G20</f>
        <v>3.104838271986661E-2</v>
      </c>
      <c r="I22">
        <v>10465</v>
      </c>
      <c r="J22" s="4">
        <f>I22/I20</f>
        <v>6.3925573894664828E-2</v>
      </c>
      <c r="K22" s="2">
        <v>42868.382372503998</v>
      </c>
    </row>
    <row r="23" spans="2:11">
      <c r="F23" t="s">
        <v>24</v>
      </c>
      <c r="G23" s="2">
        <f>G20-G22</f>
        <v>5020426.1165035423</v>
      </c>
      <c r="H23" s="4">
        <f>1-H22</f>
        <v>0.96895161728013335</v>
      </c>
      <c r="I23">
        <f>I20-I22</f>
        <v>153241</v>
      </c>
      <c r="J23" s="4">
        <f>1-J22</f>
        <v>0.9360744261053352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6253414.6843120093</v>
      </c>
      <c r="H26" s="4">
        <f>G26/G5</f>
        <v>0.47942939707508381</v>
      </c>
      <c r="I26">
        <v>248036</v>
      </c>
      <c r="J26" s="4">
        <f>I26/I5</f>
        <v>0.52781590410466261</v>
      </c>
      <c r="K26" s="2">
        <v>444718.31353771198</v>
      </c>
    </row>
    <row r="27" spans="2:11">
      <c r="E27" s="6" t="s">
        <v>27</v>
      </c>
      <c r="F27" s="6"/>
      <c r="G27" s="2">
        <v>6781334.1819997421</v>
      </c>
      <c r="H27" s="4">
        <f>G27/G5</f>
        <v>0.5199033044133522</v>
      </c>
      <c r="I27">
        <v>221622</v>
      </c>
      <c r="J27" s="4">
        <f>I27/I5</f>
        <v>0.47160741303473502</v>
      </c>
      <c r="K27" s="2">
        <v>1254745.8349215109</v>
      </c>
    </row>
    <row r="28" spans="2:11">
      <c r="E28" s="6" t="s">
        <v>28</v>
      </c>
      <c r="F28" s="6"/>
      <c r="G28" s="2">
        <v>7518.0298248110003</v>
      </c>
      <c r="H28" s="4">
        <f>G28/G5</f>
        <v>5.763834141919188E-4</v>
      </c>
      <c r="I28">
        <v>214</v>
      </c>
      <c r="J28" s="4">
        <f>I28/I5</f>
        <v>4.5538794158266462E-4</v>
      </c>
      <c r="K28" s="2">
        <v>440.46074675800003</v>
      </c>
    </row>
    <row r="29" spans="2:11">
      <c r="E29" s="6" t="s">
        <v>29</v>
      </c>
      <c r="F29" s="6"/>
      <c r="G29" s="2">
        <v>1185.8467761889999</v>
      </c>
      <c r="H29" s="4">
        <f>G29/G5</f>
        <v>9.0915097372000497E-5</v>
      </c>
      <c r="I29">
        <v>57</v>
      </c>
      <c r="J29" s="4">
        <f>I29/I5</f>
        <v>1.2129491901968169E-4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13100533.116322679</v>
      </c>
      <c r="H4" s="5"/>
      <c r="I4" s="1">
        <v>2577850</v>
      </c>
      <c r="J4" s="5"/>
      <c r="K4" s="3">
        <v>164188281.02139536</v>
      </c>
    </row>
    <row r="5" spans="1:11">
      <c r="E5" s="6" t="s">
        <v>7</v>
      </c>
      <c r="F5" s="6"/>
      <c r="G5" s="2">
        <v>11222091.396395624</v>
      </c>
      <c r="H5" s="4">
        <f>G5/G4</f>
        <v>0.85661333754527891</v>
      </c>
      <c r="I5">
        <v>461125</v>
      </c>
      <c r="J5" s="4">
        <f>I5/I4</f>
        <v>0.17887968656050585</v>
      </c>
      <c r="K5" s="2">
        <v>5450046.6423847089</v>
      </c>
    </row>
    <row r="6" spans="1:11">
      <c r="F6" t="s">
        <v>8</v>
      </c>
    </row>
    <row r="7" spans="1:11">
      <c r="F7" t="s">
        <v>9</v>
      </c>
      <c r="G7" s="2">
        <v>10269959.36785144</v>
      </c>
      <c r="H7" s="4">
        <f>G7/G5</f>
        <v>0.91515556281692778</v>
      </c>
      <c r="I7">
        <v>422783</v>
      </c>
      <c r="J7" s="4">
        <f>I7/I5</f>
        <v>0.91685117918134995</v>
      </c>
      <c r="K7" s="2">
        <v>5092887.9272739636</v>
      </c>
    </row>
    <row r="8" spans="1:11">
      <c r="F8" t="s">
        <v>10</v>
      </c>
      <c r="G8" s="2">
        <f>G5-G7</f>
        <v>952132.02854418382</v>
      </c>
      <c r="H8" s="4">
        <f>1-H7</f>
        <v>8.4844437183072219E-2</v>
      </c>
      <c r="I8">
        <f>I5-I7</f>
        <v>38342</v>
      </c>
      <c r="J8" s="4">
        <f>1-J7</f>
        <v>8.3148820818650049E-2</v>
      </c>
      <c r="K8" s="2">
        <f>K5-K7</f>
        <v>357158.71511074528</v>
      </c>
    </row>
    <row r="9" spans="1:11">
      <c r="E9" s="6" t="s">
        <v>11</v>
      </c>
      <c r="F9" s="6"/>
      <c r="G9" s="2">
        <v>1636402.3517046929</v>
      </c>
      <c r="H9" s="4">
        <f>1-H5-H10</f>
        <v>0.12491112668276128</v>
      </c>
      <c r="I9">
        <v>1659311</v>
      </c>
      <c r="J9" s="4">
        <f>1-J5-J10</f>
        <v>0.64368019861512504</v>
      </c>
      <c r="K9" s="2">
        <v>158209923.02191946</v>
      </c>
    </row>
    <row r="10" spans="1:11">
      <c r="E10" s="6" t="s">
        <v>12</v>
      </c>
      <c r="F10" s="6"/>
      <c r="G10" s="2">
        <v>242039.36822236399</v>
      </c>
      <c r="H10" s="4">
        <f>G10/G4</f>
        <v>1.8475535771959824E-2</v>
      </c>
      <c r="I10">
        <v>457414</v>
      </c>
      <c r="J10" s="4">
        <f>I10/I4</f>
        <v>0.17744011482436914</v>
      </c>
      <c r="K10" s="2">
        <v>528311.35709119204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5464318.1787554221</v>
      </c>
      <c r="H13" s="5">
        <f>G13/G5</f>
        <v>0.48692511812107353</v>
      </c>
      <c r="I13" s="1">
        <f>I14+I15</f>
        <v>187581</v>
      </c>
      <c r="J13" s="5">
        <f>I13/I5</f>
        <v>0.40678991596638653</v>
      </c>
      <c r="K13" s="3">
        <f>K14+K15</f>
        <v>1695975.869515118</v>
      </c>
    </row>
    <row r="14" spans="1:11">
      <c r="E14" s="6" t="s">
        <v>15</v>
      </c>
      <c r="F14" s="6"/>
      <c r="G14" s="2">
        <v>5062765.6865721149</v>
      </c>
      <c r="H14" s="4">
        <f>G14/G7</f>
        <v>0.49296842423937332</v>
      </c>
      <c r="I14">
        <v>170792</v>
      </c>
      <c r="J14" s="4">
        <f>I14/I7</f>
        <v>0.40397083137212236</v>
      </c>
      <c r="K14" s="2">
        <v>1620230.2612931009</v>
      </c>
    </row>
    <row r="15" spans="1:11">
      <c r="E15" s="6" t="s">
        <v>16</v>
      </c>
      <c r="F15" s="6"/>
      <c r="G15" s="2">
        <v>401552.49218330701</v>
      </c>
      <c r="H15" s="4">
        <f>G15/G8</f>
        <v>0.42174034707905311</v>
      </c>
      <c r="I15">
        <v>16789</v>
      </c>
      <c r="J15" s="4">
        <f>I15/I8</f>
        <v>0.4378749152365552</v>
      </c>
      <c r="K15" s="2">
        <v>75745.608222017006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4832730.6990865376</v>
      </c>
      <c r="H18" s="4">
        <f>G18/G5</f>
        <v>0.43064438956884116</v>
      </c>
      <c r="I18">
        <v>184921</v>
      </c>
      <c r="J18" s="4">
        <f>I18/I5</f>
        <v>0.40102141501761995</v>
      </c>
      <c r="K18" s="2">
        <v>1419741.6678228381</v>
      </c>
    </row>
    <row r="19" spans="2:11">
      <c r="E19" s="6" t="s">
        <v>20</v>
      </c>
      <c r="F19" s="6"/>
      <c r="G19" s="2">
        <v>737328.18280703004</v>
      </c>
      <c r="H19" s="4">
        <f>G19/G5</f>
        <v>6.5703277291419088E-2</v>
      </c>
      <c r="I19">
        <v>24855</v>
      </c>
      <c r="J19" s="4">
        <f>I19/I5</f>
        <v>5.390078612089997E-2</v>
      </c>
      <c r="K19" s="2">
        <v>468634.954582248</v>
      </c>
    </row>
    <row r="20" spans="2:11">
      <c r="E20" s="6" t="s">
        <v>21</v>
      </c>
      <c r="F20" s="6"/>
      <c r="G20" s="2">
        <v>5652032.514502055</v>
      </c>
      <c r="H20" s="4">
        <f>1-H18-H19</f>
        <v>0.50365233313973967</v>
      </c>
      <c r="I20">
        <v>251316</v>
      </c>
      <c r="J20" s="4">
        <f>1-J18-J19</f>
        <v>0.54507779886148011</v>
      </c>
      <c r="K20" s="2">
        <v>3552343.7434974029</v>
      </c>
    </row>
    <row r="21" spans="2:11">
      <c r="F21" t="s">
        <v>22</v>
      </c>
    </row>
    <row r="22" spans="2:11">
      <c r="F22" t="s">
        <v>23</v>
      </c>
      <c r="G22" s="2">
        <v>344322.86273867497</v>
      </c>
      <c r="H22" s="4">
        <f>G22/G20</f>
        <v>6.0920184350533563E-2</v>
      </c>
      <c r="I22">
        <v>23705</v>
      </c>
      <c r="J22" s="4">
        <f>I22/I20</f>
        <v>9.4323481194989581E-2</v>
      </c>
      <c r="K22" s="2">
        <v>857329.48857172905</v>
      </c>
    </row>
    <row r="23" spans="2:11">
      <c r="F23" t="s">
        <v>24</v>
      </c>
      <c r="G23" s="2">
        <f>G20-G22</f>
        <v>5307709.6517633796</v>
      </c>
      <c r="H23" s="4">
        <f>1-H22</f>
        <v>0.93907981564946641</v>
      </c>
      <c r="I23">
        <f>I20-I22</f>
        <v>227611</v>
      </c>
      <c r="J23" s="4">
        <f>1-J22</f>
        <v>0.90567651880501043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5885077.002162273</v>
      </c>
      <c r="H26" s="4">
        <f>G26/G5</f>
        <v>0.52441891571587773</v>
      </c>
      <c r="I26">
        <v>230805</v>
      </c>
      <c r="J26" s="4">
        <f>I26/I5</f>
        <v>0.50052588777446461</v>
      </c>
      <c r="K26" s="2">
        <v>3616003.2649156111</v>
      </c>
    </row>
    <row r="27" spans="2:11">
      <c r="E27" s="6" t="s">
        <v>27</v>
      </c>
      <c r="F27" s="6"/>
      <c r="G27" s="2">
        <v>5307872.9607980167</v>
      </c>
      <c r="H27" s="4">
        <f>G27/G5</f>
        <v>0.47298429261615443</v>
      </c>
      <c r="I27">
        <v>229363</v>
      </c>
      <c r="J27" s="4">
        <f>I27/I5</f>
        <v>0.49739875304960696</v>
      </c>
      <c r="K27" s="2">
        <v>1828158.9494989261</v>
      </c>
    </row>
    <row r="28" spans="2:11">
      <c r="E28" s="6" t="s">
        <v>28</v>
      </c>
      <c r="F28" s="6"/>
      <c r="G28" s="2">
        <v>24961.864873482002</v>
      </c>
      <c r="H28" s="4">
        <f>G28/G5</f>
        <v>2.2243505236019907E-3</v>
      </c>
      <c r="I28">
        <v>745</v>
      </c>
      <c r="J28" s="4">
        <f>I28/I5</f>
        <v>1.6156139875304961E-3</v>
      </c>
      <c r="K28" s="2">
        <v>3061.8335573119998</v>
      </c>
    </row>
    <row r="29" spans="2:11">
      <c r="E29" s="6" t="s">
        <v>29</v>
      </c>
      <c r="F29" s="6"/>
      <c r="G29" s="2">
        <v>4179.5685618509997</v>
      </c>
      <c r="H29" s="4">
        <f>G29/G5</f>
        <v>3.7244114436578354E-4</v>
      </c>
      <c r="I29">
        <v>207</v>
      </c>
      <c r="J29" s="4">
        <f>I29/I5</f>
        <v>4.4890214150176201E-4</v>
      </c>
      <c r="K29" s="2">
        <v>2822.5944128599999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S6" sqref="S6"/>
    </sheetView>
  </sheetViews>
  <sheetFormatPr defaultRowHeight="30" customHeight="1"/>
  <cols>
    <col min="5" max="5" width="33.140625" customWidth="1"/>
  </cols>
  <sheetData>
    <row r="1" spans="1:5" ht="60.75" customHeight="1">
      <c r="E1" s="17" t="s">
        <v>45</v>
      </c>
    </row>
    <row r="2" spans="1:5" ht="15">
      <c r="A2" t="s">
        <v>30</v>
      </c>
    </row>
    <row r="3" spans="1:5">
      <c r="A3" t="s">
        <v>31</v>
      </c>
      <c r="B3">
        <f>'NEWT - EU'!$G$7</f>
        <v>12008427.208108287</v>
      </c>
    </row>
    <row r="4" spans="1:5">
      <c r="A4" t="s">
        <v>32</v>
      </c>
      <c r="B4">
        <f>'NEWT - EU'!$G$8</f>
        <v>1035025.5348044652</v>
      </c>
    </row>
    <row r="5" spans="1:5">
      <c r="A5" t="s">
        <v>33</v>
      </c>
      <c r="B5">
        <f>'NEWT - EU'!$G$9</f>
        <v>357500.90590382699</v>
      </c>
    </row>
    <row r="6" spans="1:5">
      <c r="A6" t="s">
        <v>34</v>
      </c>
      <c r="B6">
        <f>'NEWT - EU'!$G$10</f>
        <v>570.48285241300005</v>
      </c>
    </row>
    <row r="15" spans="1:5">
      <c r="A15" t="s">
        <v>35</v>
      </c>
    </row>
    <row r="16" spans="1:5">
      <c r="A16" t="s">
        <v>31</v>
      </c>
      <c r="B16">
        <f>'NEWT - EU'!$I$7</f>
        <v>425782</v>
      </c>
    </row>
    <row r="17" spans="1:2">
      <c r="A17" t="s">
        <v>32</v>
      </c>
      <c r="B17">
        <f>'NEWT - EU'!$I$8</f>
        <v>44147</v>
      </c>
    </row>
    <row r="18" spans="1:2">
      <c r="A18" t="s">
        <v>33</v>
      </c>
      <c r="B18">
        <f>'NEWT - EU'!$I$9</f>
        <v>897420</v>
      </c>
    </row>
    <row r="19" spans="1:2">
      <c r="A19" t="s">
        <v>34</v>
      </c>
      <c r="B19">
        <f>'NEWT - EU'!$I$10</f>
        <v>3438</v>
      </c>
    </row>
    <row r="27" spans="1:2">
      <c r="A27" t="s">
        <v>18</v>
      </c>
    </row>
    <row r="28" spans="1:2">
      <c r="A28" t="s">
        <v>36</v>
      </c>
      <c r="B28">
        <f>'NEWT - EU'!$G$18</f>
        <v>6890488.2391863568</v>
      </c>
    </row>
    <row r="29" spans="1:2">
      <c r="A29" t="s">
        <v>37</v>
      </c>
      <c r="B29">
        <f>'NEWT - EU'!$G$19</f>
        <v>971667.49470134196</v>
      </c>
    </row>
    <row r="30" spans="1:2">
      <c r="A30" t="s">
        <v>38</v>
      </c>
      <c r="B30">
        <f>'NEWT - EU'!$G$22</f>
        <v>160870.89252150999</v>
      </c>
    </row>
    <row r="31" spans="1:2">
      <c r="A31" t="s">
        <v>39</v>
      </c>
      <c r="B31">
        <f>'NEWT - EU'!$G$23</f>
        <v>5020426.1165035423</v>
      </c>
    </row>
    <row r="40" spans="1:2">
      <c r="A40" t="s">
        <v>40</v>
      </c>
    </row>
    <row r="41" spans="1:2">
      <c r="A41" t="s">
        <v>41</v>
      </c>
      <c r="B41">
        <f>'NEWT - EU'!$G$26</f>
        <v>6253414.6843120093</v>
      </c>
    </row>
    <row r="42" spans="1:2">
      <c r="A42" t="s">
        <v>42</v>
      </c>
      <c r="B42">
        <f>'NEWT - EU'!$G$27</f>
        <v>6781334.1819997421</v>
      </c>
    </row>
    <row r="43" spans="1:2">
      <c r="A43" t="s">
        <v>43</v>
      </c>
      <c r="B43">
        <f>'NEWT - EU'!$G$28</f>
        <v>7518.0298248110003</v>
      </c>
    </row>
    <row r="44" spans="1:2">
      <c r="A44" t="s">
        <v>44</v>
      </c>
      <c r="B44">
        <f>'NEWT - EU'!$G$29</f>
        <v>1185.8467761889999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2023-04-18T08:44:51Z</dcterms:created>
  <dcterms:modified xsi:type="dcterms:W3CDTF">2023-04-18T08:44:51Z</dcterms:modified>
</cp:coreProperties>
</file>