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32C239BC-0251-457C-9913-D0471B4F602B}" xr6:coauthVersionLast="47" xr6:coauthVersionMax="47" xr10:uidLastSave="{00000000-0000-0000-0000-000000000000}"/>
  <bookViews>
    <workbookView xWindow="-28920" yWindow="-2625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0" i="3"/>
  <c r="B29" i="3"/>
  <c r="B28" i="3"/>
  <c r="B19" i="3"/>
  <c r="B18" i="3"/>
  <c r="B16" i="3"/>
  <c r="B6" i="3"/>
  <c r="B5" i="3"/>
  <c r="B3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J18" i="5"/>
  <c r="J20" i="5" s="1"/>
  <c r="H18" i="5"/>
  <c r="H20" i="5" s="1"/>
  <c r="J14" i="5"/>
  <c r="H14" i="5"/>
  <c r="K13" i="5"/>
  <c r="I13" i="5"/>
  <c r="J13" i="5" s="1"/>
  <c r="G13" i="5"/>
  <c r="H13" i="5" s="1"/>
  <c r="J10" i="5"/>
  <c r="H10" i="5"/>
  <c r="H9" i="5" s="1"/>
  <c r="K8" i="5"/>
  <c r="J8" i="5"/>
  <c r="I8" i="5"/>
  <c r="J15" i="5" s="1"/>
  <c r="H8" i="5"/>
  <c r="G8" i="5"/>
  <c r="H15" i="5" s="1"/>
  <c r="J7" i="5"/>
  <c r="H7" i="5"/>
  <c r="J5" i="5"/>
  <c r="J9" i="5" s="1"/>
  <c r="H5" i="5"/>
  <c r="J29" i="2"/>
  <c r="H29" i="2"/>
  <c r="J28" i="2"/>
  <c r="H28" i="2"/>
  <c r="J27" i="2"/>
  <c r="H27" i="2"/>
  <c r="J26" i="2"/>
  <c r="H26" i="2"/>
  <c r="J23" i="2"/>
  <c r="I23" i="2"/>
  <c r="H23" i="2"/>
  <c r="G23" i="2"/>
  <c r="B31" i="3" s="1"/>
  <c r="J22" i="2"/>
  <c r="H22" i="2"/>
  <c r="J19" i="2"/>
  <c r="H19" i="2"/>
  <c r="J18" i="2"/>
  <c r="J20" i="2" s="1"/>
  <c r="H18" i="2"/>
  <c r="H20" i="2" s="1"/>
  <c r="J15" i="2"/>
  <c r="J14" i="2"/>
  <c r="H14" i="2"/>
  <c r="K13" i="2"/>
  <c r="I13" i="2"/>
  <c r="J13" i="2" s="1"/>
  <c r="G13" i="2"/>
  <c r="H13" i="2" s="1"/>
  <c r="J10" i="2"/>
  <c r="H10" i="2"/>
  <c r="J9" i="2"/>
  <c r="K8" i="2"/>
  <c r="J8" i="2"/>
  <c r="I8" i="2"/>
  <c r="B17" i="3" s="1"/>
  <c r="G8" i="2"/>
  <c r="B4" i="3" s="1"/>
  <c r="J7" i="2"/>
  <c r="H7" i="2"/>
  <c r="H8" i="2" s="1"/>
  <c r="J5" i="2"/>
  <c r="H5" i="2"/>
  <c r="H9" i="2" s="1"/>
  <c r="H15" i="2" l="1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<sst xmlns="http://schemas.openxmlformats.org/spreadsheetml/2006/main" count="83" uniqueCount="46">
  <si>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03 February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</si>
  <si>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</si>
  <si>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</si>
  <si>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</si>
  <si>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</si>
  <si>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</si>
  <si>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</si>
  <si>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</si>
  <si>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</si>
  <si>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</si>
  <si>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</si>
  <si>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</si>
  <si>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</si>
  <si>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</si>
  <si>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</si>
  <si>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</si>
  <si>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</si>
  <si>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</si>
  <si>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</si>
  <si>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</si>
  <si>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</si>
  <si>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</si>
  <si>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</si>
  <si>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</si>
  <si>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</si>
  <si>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</si>
  <si>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</si>
  <si>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</si>
  <si>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</si>
  <si>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</si>
  <si>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</si>
  <si>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</si>
  <si>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</si>
  <si>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</si>
  <si>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</si>
  <si>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</si>
  <si>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</si>
  <si>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</si>
  <si>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</si>
  <si>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</si>
  <si>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</si>
  <si>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</si>
  <si>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</si>
  <si>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</si>
  <si>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</si>
  <si>
    <r>
      <rPr>
        <b/>
        <sz val="18"/>
        <rFont val="Calibri"/>
        <family val="2"/>
      </rPr>
      <t>SFTR Public Data</t>
    </r>
    <r>
      <rPr>
        <sz val="11"/>
        <rFont val="Calibri"/>
      </rPr>
      <t xml:space="preserve">
for week ending 03 February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</si>
</sst>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7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  <font>
      <b/>
      <sz val="18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EU'!$B$3:$B$6</c:f>
              <c:numCache>
                <c:formatCode>General</c:formatCode>
                <c:ptCount val="4"/>
                <c:pt idx="0">
                  <c:v>10305772.964682896</c:v>
                </c:pt>
                <c:pt idx="1">
                  <c:v>855048.52871176228</c:v>
                </c:pt>
                <c:pt idx="2">
                  <c:v>231820.00768591999</c:v>
                </c:pt>
                <c:pt idx="3">
                  <c:v>121.977632942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43F-4B46-9E37-7BB8E6F61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EU'!$B$16:$B$19</c:f>
              <c:numCache>
                <c:formatCode>General</c:formatCode>
                <c:ptCount val="4"/>
                <c:pt idx="0">
                  <c:v>384443</c:v>
                </c:pt>
                <c:pt idx="1">
                  <c:v>36242</c:v>
                </c:pt>
                <c:pt idx="2">
                  <c:v>809450</c:v>
                </c:pt>
                <c:pt idx="3">
                  <c:v>1188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86D-4DF4-837A-DAD2D9C8E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EU'!$A$28:$A$31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EU'!$B$28:$B$31</c:f>
              <c:numCache>
                <c:formatCode>General</c:formatCode>
                <c:ptCount val="4"/>
                <c:pt idx="0">
                  <c:v>5511827.6180381151</c:v>
                </c:pt>
                <c:pt idx="1">
                  <c:v>897167.32360509504</c:v>
                </c:pt>
                <c:pt idx="2">
                  <c:v>191130.194666378</c:v>
                </c:pt>
                <c:pt idx="3">
                  <c:v>4560696.3570850696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4E5-486C-8C37-B1F345E35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EU'!$A$41:$A$44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EU'!$B$41:$B$44</c:f>
              <c:numCache>
                <c:formatCode>General</c:formatCode>
                <c:ptCount val="4"/>
                <c:pt idx="0">
                  <c:v>4852833.8407949833</c:v>
                </c:pt>
                <c:pt idx="1">
                  <c:v>6302443.8053535754</c:v>
                </c:pt>
                <c:pt idx="2">
                  <c:v>4496.7107463129996</c:v>
                </c:pt>
                <c:pt idx="3">
                  <c:v>1047.136499787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ADD-4CC1-9614-7E638288B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5" name="log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11392763.47871352</v>
      </c>
      <c r="H4" s="5"/>
      <c r="I4" s="1">
        <v>1231323</v>
      </c>
      <c r="J4" s="5"/>
      <c r="K4" s="3">
        <v>1483316.236007428</v>
      </c>
    </row>
    <row r="5" spans="1:11" x14ac:dyDescent="0.3">
      <c r="E5" s="6" t="s">
        <v>7</v>
      </c>
      <c r="F5" s="6"/>
      <c r="G5" s="2">
        <v>11160821.493394658</v>
      </c>
      <c r="H5" s="4">
        <f>G5/G4</f>
        <v>0.97964128845892151</v>
      </c>
      <c r="I5">
        <v>420685</v>
      </c>
      <c r="J5" s="4">
        <f>I5/I4</f>
        <v>0.34165284007526864</v>
      </c>
      <c r="K5" s="2">
        <v>1412747.680570804</v>
      </c>
    </row>
    <row r="6" spans="1:11" x14ac:dyDescent="0.3">
      <c r="F6" t="s">
        <v>8</v>
      </c>
    </row>
    <row r="7" spans="1:11" x14ac:dyDescent="0.3">
      <c r="F7" t="s">
        <v>9</v>
      </c>
      <c r="G7" s="2">
        <v>10305772.964682896</v>
      </c>
      <c r="H7" s="4">
        <f>G7/G5</f>
        <v>0.92338838774387633</v>
      </c>
      <c r="I7">
        <v>384443</v>
      </c>
      <c r="J7" s="4">
        <f>I7/I5</f>
        <v>0.91385003030771239</v>
      </c>
      <c r="K7" s="2">
        <v>1246815.164778976</v>
      </c>
    </row>
    <row r="8" spans="1:11" x14ac:dyDescent="0.3">
      <c r="F8" t="s">
        <v>10</v>
      </c>
      <c r="G8" s="2">
        <f>G5-G7</f>
        <v>855048.52871176228</v>
      </c>
      <c r="H8" s="4">
        <f>1-H7</f>
        <v>7.6611612256123673E-2</v>
      </c>
      <c r="I8">
        <f>I5-I7</f>
        <v>36242</v>
      </c>
      <c r="J8" s="4">
        <f>1-J7</f>
        <v>8.6149969692287609E-2</v>
      </c>
      <c r="K8" s="2">
        <f>K5-K7</f>
        <v>165932.51579182805</v>
      </c>
    </row>
    <row r="9" spans="1:11" x14ac:dyDescent="0.3">
      <c r="E9" s="6" t="s">
        <v>11</v>
      </c>
      <c r="F9" s="6"/>
      <c r="G9" s="2">
        <v>231820.00768591999</v>
      </c>
      <c r="H9" s="4">
        <f>1-H5-H10</f>
        <v>2.0348004952359264E-2</v>
      </c>
      <c r="I9">
        <v>809450</v>
      </c>
      <c r="J9" s="4">
        <f>1-J5-J10</f>
        <v>0.65738234403158224</v>
      </c>
      <c r="K9" s="2">
        <v>70251.625968092005</v>
      </c>
    </row>
    <row r="10" spans="1:11" x14ac:dyDescent="0.3">
      <c r="E10" s="6" t="s">
        <v>12</v>
      </c>
      <c r="F10" s="6"/>
      <c r="G10" s="2">
        <v>121.977632942</v>
      </c>
      <c r="H10" s="4">
        <f>G10/G4</f>
        <v>1.0706588719225637E-5</v>
      </c>
      <c r="I10">
        <v>1188</v>
      </c>
      <c r="J10" s="4">
        <f>I10/I4</f>
        <v>9.6481589314907623E-4</v>
      </c>
      <c r="K10" s="2">
        <v>316.92946853199999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6145382.0538841905</v>
      </c>
      <c r="H13" s="5">
        <f>G13/G5</f>
        <v>0.55062094286887664</v>
      </c>
      <c r="I13" s="1">
        <f>I14+I15</f>
        <v>265378</v>
      </c>
      <c r="J13" s="5">
        <f>I13/I5</f>
        <v>0.63082353780144285</v>
      </c>
      <c r="K13" s="3">
        <f>K14+K15</f>
        <v>394567.82991605799</v>
      </c>
    </row>
    <row r="14" spans="1:11" x14ac:dyDescent="0.3">
      <c r="E14" s="6" t="s">
        <v>15</v>
      </c>
      <c r="F14" s="6"/>
      <c r="G14" s="2">
        <v>5602981.6410662318</v>
      </c>
      <c r="H14" s="4">
        <f>G14/G7</f>
        <v>0.54367408056311994</v>
      </c>
      <c r="I14">
        <v>239591</v>
      </c>
      <c r="J14" s="4">
        <f>I14/I7</f>
        <v>0.62321592537775428</v>
      </c>
      <c r="K14" s="2">
        <v>383234.54884149297</v>
      </c>
    </row>
    <row r="15" spans="1:11" x14ac:dyDescent="0.3">
      <c r="E15" s="6" t="s">
        <v>16</v>
      </c>
      <c r="F15" s="6"/>
      <c r="G15" s="2">
        <v>542400.41281795898</v>
      </c>
      <c r="H15" s="4">
        <f>G15/G8</f>
        <v>0.63435044281656516</v>
      </c>
      <c r="I15">
        <v>25787</v>
      </c>
      <c r="J15" s="4">
        <f>I15/I8</f>
        <v>0.71152254290602068</v>
      </c>
      <c r="K15" s="2">
        <v>11333.281074565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5511827.6180381151</v>
      </c>
      <c r="H18" s="4">
        <f>G18/G5</f>
        <v>0.49385501069972282</v>
      </c>
      <c r="I18">
        <v>249359</v>
      </c>
      <c r="J18" s="4">
        <f>I18/I5</f>
        <v>0.59274516562273438</v>
      </c>
      <c r="K18" s="2">
        <v>225127.63299677501</v>
      </c>
    </row>
    <row r="19" spans="2:11" x14ac:dyDescent="0.3">
      <c r="E19" s="6" t="s">
        <v>20</v>
      </c>
      <c r="F19" s="6"/>
      <c r="G19" s="2">
        <v>897167.32360509504</v>
      </c>
      <c r="H19" s="4">
        <f>G19/G5</f>
        <v>8.0385420028092749E-2</v>
      </c>
      <c r="I19">
        <v>19227</v>
      </c>
      <c r="J19" s="4">
        <f>I19/I5</f>
        <v>4.5704030331483174E-2</v>
      </c>
      <c r="K19" s="2">
        <v>176413.13344718301</v>
      </c>
    </row>
    <row r="20" spans="2:11" x14ac:dyDescent="0.3">
      <c r="E20" s="6" t="s">
        <v>21</v>
      </c>
      <c r="F20" s="6"/>
      <c r="G20" s="2">
        <v>4751826.5517514478</v>
      </c>
      <c r="H20" s="4">
        <f>1-H18-H19</f>
        <v>0.42575956927218445</v>
      </c>
      <c r="I20">
        <v>152099</v>
      </c>
      <c r="J20" s="4">
        <f>1-J18-J19</f>
        <v>0.36155080404578244</v>
      </c>
      <c r="K20" s="2">
        <v>1011206.914126846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191130.194666378</v>
      </c>
      <c r="H22" s="4">
        <f>G22/G20</f>
        <v>4.0222468683317247E-2</v>
      </c>
      <c r="I22">
        <v>12702</v>
      </c>
      <c r="J22" s="4">
        <f>I22/I20</f>
        <v>8.3511397182098504E-2</v>
      </c>
      <c r="K22" s="2">
        <v>30437.596148137</v>
      </c>
    </row>
    <row r="23" spans="2:11" x14ac:dyDescent="0.3">
      <c r="F23" t="s">
        <v>24</v>
      </c>
      <c r="G23" s="2">
        <f>G20-G22</f>
        <v>4560696.3570850696</v>
      </c>
      <c r="H23" s="4">
        <f>1-H22</f>
        <v>0.95977753131668275</v>
      </c>
      <c r="I23">
        <f>I20-I22</f>
        <v>139397</v>
      </c>
      <c r="J23" s="4">
        <f>1-J22</f>
        <v>0.91648860281790145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4852833.8407949833</v>
      </c>
      <c r="H26" s="4">
        <f>G26/G5</f>
        <v>0.43480973543632523</v>
      </c>
      <c r="I26">
        <v>208133</v>
      </c>
      <c r="J26" s="4">
        <f>I26/I5</f>
        <v>0.49474785171803132</v>
      </c>
      <c r="K26" s="2">
        <v>346410.12683492998</v>
      </c>
    </row>
    <row r="27" spans="2:11" x14ac:dyDescent="0.3">
      <c r="E27" s="6" t="s">
        <v>27</v>
      </c>
      <c r="F27" s="6"/>
      <c r="G27" s="2">
        <v>6302443.8053535754</v>
      </c>
      <c r="H27" s="4">
        <f>G27/G5</f>
        <v>0.56469354062185917</v>
      </c>
      <c r="I27">
        <v>212415</v>
      </c>
      <c r="J27" s="4">
        <f>I27/I5</f>
        <v>0.50492648894065628</v>
      </c>
      <c r="K27" s="2">
        <v>1066090.991710243</v>
      </c>
    </row>
    <row r="28" spans="2:11" x14ac:dyDescent="0.3">
      <c r="E28" s="6" t="s">
        <v>28</v>
      </c>
      <c r="F28" s="6"/>
      <c r="G28" s="2">
        <v>4496.7107463129996</v>
      </c>
      <c r="H28" s="4">
        <f>G28/G5</f>
        <v>4.0290141267596664E-4</v>
      </c>
      <c r="I28">
        <v>89</v>
      </c>
      <c r="J28" s="4">
        <f>I28/I5</f>
        <v>2.115597180788476E-4</v>
      </c>
      <c r="K28" s="2">
        <v>246.56202563100001</v>
      </c>
    </row>
    <row r="29" spans="2:11" x14ac:dyDescent="0.3">
      <c r="E29" s="6" t="s">
        <v>29</v>
      </c>
      <c r="F29" s="6"/>
      <c r="G29" s="2">
        <v>1047.136499787</v>
      </c>
      <c r="H29" s="4">
        <f>G29/G5</f>
        <v>9.3822529139699082E-5</v>
      </c>
      <c r="I29">
        <v>48</v>
      </c>
      <c r="J29" s="4">
        <f>I29/I5</f>
        <v>1.1409962323353578E-4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10633929.976027371</v>
      </c>
      <c r="H4" s="5"/>
      <c r="I4" s="1">
        <v>2093820</v>
      </c>
      <c r="J4" s="5"/>
      <c r="K4" s="3">
        <v>137552038.48514333</v>
      </c>
    </row>
    <row r="5" spans="1:11" x14ac:dyDescent="0.3">
      <c r="E5" s="6" t="s">
        <v>7</v>
      </c>
      <c r="F5" s="6"/>
      <c r="G5" s="2">
        <v>9289179.0264146961</v>
      </c>
      <c r="H5" s="4">
        <f>G5/G4</f>
        <v>0.87354148911604479</v>
      </c>
      <c r="I5">
        <v>392014</v>
      </c>
      <c r="J5" s="4">
        <f>I5/I4</f>
        <v>0.18722430772463727</v>
      </c>
      <c r="K5" s="2">
        <v>3661184.899992933</v>
      </c>
    </row>
    <row r="6" spans="1:11" x14ac:dyDescent="0.3">
      <c r="F6" t="s">
        <v>8</v>
      </c>
    </row>
    <row r="7" spans="1:11" x14ac:dyDescent="0.3">
      <c r="F7" t="s">
        <v>9</v>
      </c>
      <c r="G7" s="2">
        <v>8462405.1387996692</v>
      </c>
      <c r="H7" s="4">
        <f>G7/G5</f>
        <v>0.91099602179438954</v>
      </c>
      <c r="I7">
        <v>362887</v>
      </c>
      <c r="J7" s="4">
        <f>I7/I5</f>
        <v>0.92569908217563657</v>
      </c>
      <c r="K7" s="2">
        <v>3463721.39998635</v>
      </c>
    </row>
    <row r="8" spans="1:11" x14ac:dyDescent="0.3">
      <c r="F8" t="s">
        <v>10</v>
      </c>
      <c r="G8" s="2">
        <f>G5-G7</f>
        <v>826773.88761502691</v>
      </c>
      <c r="H8" s="4">
        <f>1-H7</f>
        <v>8.9003978205610457E-2</v>
      </c>
      <c r="I8">
        <f>I5-I7</f>
        <v>29127</v>
      </c>
      <c r="J8" s="4">
        <f>1-J7</f>
        <v>7.4300917824363433E-2</v>
      </c>
      <c r="K8" s="2">
        <f>K5-K7</f>
        <v>197463.50000658305</v>
      </c>
    </row>
    <row r="9" spans="1:11" x14ac:dyDescent="0.3">
      <c r="E9" s="6" t="s">
        <v>11</v>
      </c>
      <c r="F9" s="6"/>
      <c r="G9" s="2">
        <v>1258589.4813144139</v>
      </c>
      <c r="H9" s="4">
        <f>1-H5-H10</f>
        <v>0.11835600611925408</v>
      </c>
      <c r="I9">
        <v>1514865</v>
      </c>
      <c r="J9" s="4">
        <f>1-J5-J10</f>
        <v>0.72349342350345303</v>
      </c>
      <c r="K9" s="2">
        <v>133335452.96978541</v>
      </c>
    </row>
    <row r="10" spans="1:11" x14ac:dyDescent="0.3">
      <c r="E10" s="6" t="s">
        <v>12</v>
      </c>
      <c r="F10" s="6"/>
      <c r="G10" s="2">
        <v>86161.468298260006</v>
      </c>
      <c r="H10" s="4">
        <f>G10/G4</f>
        <v>8.1025047647011357E-3</v>
      </c>
      <c r="I10">
        <v>186941</v>
      </c>
      <c r="J10" s="4">
        <f>I10/I4</f>
        <v>8.9282268771909715E-2</v>
      </c>
      <c r="K10" s="2">
        <v>555400.61536499998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4423679.1003136579</v>
      </c>
      <c r="H13" s="5">
        <f>G13/G5</f>
        <v>0.47621852132836395</v>
      </c>
      <c r="I13" s="1">
        <f>I14+I15</f>
        <v>161661</v>
      </c>
      <c r="J13" s="5">
        <f>I13/I5</f>
        <v>0.41238578214043375</v>
      </c>
      <c r="K13" s="3">
        <f>K14+K15</f>
        <v>964901.181433358</v>
      </c>
    </row>
    <row r="14" spans="1:11" x14ac:dyDescent="0.3">
      <c r="E14" s="6" t="s">
        <v>15</v>
      </c>
      <c r="F14" s="6"/>
      <c r="G14" s="2">
        <v>4061366.695968193</v>
      </c>
      <c r="H14" s="4">
        <f>G14/G7</f>
        <v>0.47993054330937746</v>
      </c>
      <c r="I14">
        <v>145345</v>
      </c>
      <c r="J14" s="4">
        <f>I14/I7</f>
        <v>0.40052413010110588</v>
      </c>
      <c r="K14" s="2">
        <v>944739.55714242801</v>
      </c>
    </row>
    <row r="15" spans="1:11" x14ac:dyDescent="0.3">
      <c r="E15" s="6" t="s">
        <v>16</v>
      </c>
      <c r="F15" s="6"/>
      <c r="G15" s="2">
        <v>362312.40434546501</v>
      </c>
      <c r="H15" s="4">
        <f>G15/G8</f>
        <v>0.43822429538820845</v>
      </c>
      <c r="I15">
        <v>16316</v>
      </c>
      <c r="J15" s="4">
        <f>I15/I8</f>
        <v>0.56016754214302877</v>
      </c>
      <c r="K15" s="2">
        <v>20161.624290930002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3807761.4283094322</v>
      </c>
      <c r="H18" s="4">
        <f>G18/G5</f>
        <v>0.40991366594202644</v>
      </c>
      <c r="I18">
        <v>156007</v>
      </c>
      <c r="J18" s="4">
        <f>I18/I5</f>
        <v>0.39796282785818876</v>
      </c>
      <c r="K18" s="2">
        <v>697673.57531802705</v>
      </c>
    </row>
    <row r="19" spans="2:11" x14ac:dyDescent="0.3">
      <c r="E19" s="6" t="s">
        <v>20</v>
      </c>
      <c r="F19" s="6"/>
      <c r="G19" s="2">
        <v>663254.05246107304</v>
      </c>
      <c r="H19" s="4">
        <f>G19/G5</f>
        <v>7.1400718037088612E-2</v>
      </c>
      <c r="I19">
        <v>22009</v>
      </c>
      <c r="J19" s="4">
        <f>I19/I5</f>
        <v>5.6143403041728102E-2</v>
      </c>
      <c r="K19" s="2">
        <v>449286.44152915402</v>
      </c>
    </row>
    <row r="20" spans="2:11" x14ac:dyDescent="0.3">
      <c r="E20" s="6" t="s">
        <v>21</v>
      </c>
      <c r="F20" s="6"/>
      <c r="G20" s="2">
        <v>4818163.545644192</v>
      </c>
      <c r="H20" s="4">
        <f>1-H18-H19</f>
        <v>0.51868561602088503</v>
      </c>
      <c r="I20">
        <v>213965</v>
      </c>
      <c r="J20" s="4">
        <f>1-J18-J19</f>
        <v>0.54589376910008314</v>
      </c>
      <c r="K20" s="2">
        <v>2514218.8440556722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225983.837210995</v>
      </c>
      <c r="H22" s="4">
        <f>G22/G20</f>
        <v>4.6902483709855225E-2</v>
      </c>
      <c r="I22">
        <v>11476</v>
      </c>
      <c r="J22" s="4">
        <f>I22/I20</f>
        <v>5.363494029397331E-2</v>
      </c>
      <c r="K22" s="2">
        <v>597805.04384728998</v>
      </c>
    </row>
    <row r="23" spans="2:11" x14ac:dyDescent="0.3">
      <c r="F23" t="s">
        <v>24</v>
      </c>
      <c r="G23" s="2">
        <f>G20-G22</f>
        <v>4592179.7084331969</v>
      </c>
      <c r="H23" s="4">
        <f>1-H22</f>
        <v>0.95309751629014472</v>
      </c>
      <c r="I23">
        <f>I20-I22</f>
        <v>202489</v>
      </c>
      <c r="J23" s="4">
        <f>1-J22</f>
        <v>0.94636505970602669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4483232.1399842706</v>
      </c>
      <c r="H26" s="4">
        <f>G26/G5</f>
        <v>0.48262953348576426</v>
      </c>
      <c r="I26">
        <v>173414</v>
      </c>
      <c r="J26" s="4">
        <f>I26/I5</f>
        <v>0.44236685424500144</v>
      </c>
      <c r="K26" s="2">
        <v>2353891.5378116411</v>
      </c>
    </row>
    <row r="27" spans="2:11" x14ac:dyDescent="0.3">
      <c r="E27" s="6" t="s">
        <v>27</v>
      </c>
      <c r="F27" s="6"/>
      <c r="G27" s="2">
        <v>4784761.8566384036</v>
      </c>
      <c r="H27" s="4">
        <f>G27/G5</f>
        <v>0.51508985272352503</v>
      </c>
      <c r="I27">
        <v>217836</v>
      </c>
      <c r="J27" s="4">
        <f>I27/I5</f>
        <v>0.55568423576708992</v>
      </c>
      <c r="K27" s="2">
        <v>1302999.5593432549</v>
      </c>
    </row>
    <row r="28" spans="2:11" x14ac:dyDescent="0.3">
      <c r="E28" s="6" t="s">
        <v>28</v>
      </c>
      <c r="F28" s="6"/>
      <c r="G28" s="2">
        <v>17498.659438414001</v>
      </c>
      <c r="H28" s="4">
        <f>G28/G5</f>
        <v>1.883768133723641E-3</v>
      </c>
      <c r="I28">
        <v>573</v>
      </c>
      <c r="J28" s="4">
        <f>I28/I5</f>
        <v>1.4616824909314463E-3</v>
      </c>
      <c r="K28" s="2">
        <v>1483.4826475970001</v>
      </c>
    </row>
    <row r="29" spans="2:11" x14ac:dyDescent="0.3">
      <c r="E29" s="6" t="s">
        <v>29</v>
      </c>
      <c r="F29" s="6"/>
      <c r="G29" s="2">
        <v>3686.3703536080002</v>
      </c>
      <c r="H29" s="4">
        <f>G29/G5</f>
        <v>3.9684565698706447E-4</v>
      </c>
      <c r="I29">
        <v>186</v>
      </c>
      <c r="J29" s="4">
        <f>I29/I5</f>
        <v>4.7447285045942237E-4</v>
      </c>
      <c r="K29" s="2">
        <v>2810.0750923999999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"/>
  <sheetViews>
    <sheetView workbookViewId="0">
      <selection activeCell="S9" sqref="S9"/>
    </sheetView>
  </sheetViews>
  <sheetFormatPr defaultRowHeight="30" customHeight="1" x14ac:dyDescent="0.3"/>
  <cols>
    <col min="5" max="5" width="33.21875" customWidth="1"/>
  </cols>
  <sheetData>
    <row r="1" spans="1:5" ht="50.4" customHeight="1" x14ac:dyDescent="0.3">
      <c r="E1" s="17" t="s">
        <v>45</v>
      </c>
    </row>
    <row r="2" spans="1:5" x14ac:dyDescent="0.3">
      <c r="A2" t="s">
        <v>30</v>
      </c>
    </row>
    <row r="3" spans="1:5" x14ac:dyDescent="0.3">
      <c r="A3" t="s">
        <v>31</v>
      </c>
      <c r="B3">
        <f>'NEWT - EU'!$G$7</f>
        <v>10305772.964682896</v>
      </c>
    </row>
    <row r="4" spans="1:5" x14ac:dyDescent="0.3">
      <c r="A4" t="s">
        <v>32</v>
      </c>
      <c r="B4">
        <f>'NEWT - EU'!$G$8</f>
        <v>855048.52871176228</v>
      </c>
    </row>
    <row r="5" spans="1:5" x14ac:dyDescent="0.3">
      <c r="A5" t="s">
        <v>33</v>
      </c>
      <c r="B5">
        <f>'NEWT - EU'!$G$9</f>
        <v>231820.00768591999</v>
      </c>
    </row>
    <row r="6" spans="1:5" x14ac:dyDescent="0.3">
      <c r="A6" t="s">
        <v>34</v>
      </c>
      <c r="B6">
        <f>'NEWT - EU'!$G$10</f>
        <v>121.977632942</v>
      </c>
    </row>
    <row r="15" spans="1:5" x14ac:dyDescent="0.3">
      <c r="A15" t="s">
        <v>35</v>
      </c>
    </row>
    <row r="16" spans="1:5" x14ac:dyDescent="0.3">
      <c r="A16" t="s">
        <v>31</v>
      </c>
      <c r="B16">
        <f>'NEWT - EU'!$I$7</f>
        <v>384443</v>
      </c>
    </row>
    <row r="17" spans="1:2" x14ac:dyDescent="0.3">
      <c r="A17" t="s">
        <v>32</v>
      </c>
      <c r="B17">
        <f>'NEWT - EU'!$I$8</f>
        <v>36242</v>
      </c>
    </row>
    <row r="18" spans="1:2" x14ac:dyDescent="0.3">
      <c r="A18" t="s">
        <v>33</v>
      </c>
      <c r="B18">
        <f>'NEWT - EU'!$I$9</f>
        <v>809450</v>
      </c>
    </row>
    <row r="19" spans="1:2" x14ac:dyDescent="0.3">
      <c r="A19" t="s">
        <v>34</v>
      </c>
      <c r="B19">
        <f>'NEWT - EU'!$I$10</f>
        <v>1188</v>
      </c>
    </row>
    <row r="27" spans="1:2" x14ac:dyDescent="0.3">
      <c r="A27" t="s">
        <v>18</v>
      </c>
    </row>
    <row r="28" spans="1:2" x14ac:dyDescent="0.3">
      <c r="A28" t="s">
        <v>36</v>
      </c>
      <c r="B28">
        <f>'NEWT - EU'!$G$18</f>
        <v>5511827.6180381151</v>
      </c>
    </row>
    <row r="29" spans="1:2" x14ac:dyDescent="0.3">
      <c r="A29" t="s">
        <v>37</v>
      </c>
      <c r="B29">
        <f>'NEWT - EU'!$G$19</f>
        <v>897167.32360509504</v>
      </c>
    </row>
    <row r="30" spans="1:2" x14ac:dyDescent="0.3">
      <c r="A30" t="s">
        <v>38</v>
      </c>
      <c r="B30">
        <f>'NEWT - EU'!$G$22</f>
        <v>191130.194666378</v>
      </c>
    </row>
    <row r="31" spans="1:2" x14ac:dyDescent="0.3">
      <c r="A31" t="s">
        <v>39</v>
      </c>
      <c r="B31">
        <f>'NEWT - EU'!$G$23</f>
        <v>4560696.3570850696</v>
      </c>
    </row>
    <row r="40" spans="1:2" x14ac:dyDescent="0.3">
      <c r="A40" t="s">
        <v>40</v>
      </c>
    </row>
    <row r="41" spans="1:2" x14ac:dyDescent="0.3">
      <c r="A41" t="s">
        <v>41</v>
      </c>
      <c r="B41">
        <f>'NEWT - EU'!$G$26</f>
        <v>4852833.8407949833</v>
      </c>
    </row>
    <row r="42" spans="1:2" x14ac:dyDescent="0.3">
      <c r="A42" t="s">
        <v>42</v>
      </c>
      <c r="B42">
        <f>'NEWT - EU'!$G$27</f>
        <v>6302443.8053535754</v>
      </c>
    </row>
    <row r="43" spans="1:2" x14ac:dyDescent="0.3">
      <c r="A43" t="s">
        <v>43</v>
      </c>
      <c r="B43">
        <f>'NEWT - EU'!$G$28</f>
        <v>4496.7107463129996</v>
      </c>
    </row>
    <row r="44" spans="1:2" x14ac:dyDescent="0.3">
      <c r="A44" t="s">
        <v>44</v>
      </c>
      <c r="B44">
        <f>'NEWT - EU'!$G$29</f>
        <v>1047.136499787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2023-02-07T13:22:04Z</dcterms:created>
  <dcterms:modified xsi:type="dcterms:W3CDTF">2023-02-07T13:22:33Z</dcterms:modified>
</cp:coreProperties>
</file>