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public data/"/>
    </mc:Choice>
  </mc:AlternateContent>
  <xr:revisionPtr revIDLastSave="0" documentId="8_{A01DF963-C615-4EED-9AF6-CBE72E550824}" xr6:coauthVersionLast="47" xr6:coauthVersionMax="47" xr10:uidLastSave="{00000000-0000-0000-0000-000000000000}"/>
  <bookViews>
    <workbookView xWindow="-28920" yWindow="-2625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7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H10" i="5"/>
  <c r="J9" i="5"/>
  <c r="K8" i="5"/>
  <c r="I8" i="5"/>
  <c r="J15" i="5" s="1"/>
  <c r="H8" i="5"/>
  <c r="G8" i="5"/>
  <c r="H15" i="5" s="1"/>
  <c r="J7" i="5"/>
  <c r="J8" i="5" s="1"/>
  <c r="H7" i="5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1" i="3" s="1"/>
  <c r="J22" i="2"/>
  <c r="J23" i="2" s="1"/>
  <c r="H22" i="2"/>
  <c r="H23" i="2" s="1"/>
  <c r="J19" i="2"/>
  <c r="H19" i="2"/>
  <c r="J18" i="2"/>
  <c r="J20" i="2" s="1"/>
  <c r="H18" i="2"/>
  <c r="H20" i="2" s="1"/>
  <c r="J14" i="2"/>
  <c r="H14" i="2"/>
  <c r="K13" i="2"/>
  <c r="J13" i="2"/>
  <c r="I13" i="2"/>
  <c r="G13" i="2"/>
  <c r="H13" i="2" s="1"/>
  <c r="J10" i="2"/>
  <c r="H10" i="2"/>
  <c r="H9" i="2"/>
  <c r="K8" i="2"/>
  <c r="J8" i="2"/>
  <c r="I8" i="2"/>
  <c r="J15" i="2" s="1"/>
  <c r="H8" i="2"/>
  <c r="G8" i="2"/>
  <c r="B4" i="3" s="1"/>
  <c r="J7" i="2"/>
  <c r="H7" i="2"/>
  <c r="J5" i="2"/>
  <c r="J9" i="2" s="1"/>
  <c r="H5" i="2"/>
  <c r="H15" i="2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<sst xmlns="http://schemas.openxmlformats.org/spreadsheetml/2006/main" count="83" uniqueCount="46">
  <si>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28 October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</si>
  <si>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</si>
  <si>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</si>
  <si>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</si>
  <si>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</si>
  <si>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</si>
  <si>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</si>
  <si>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</si>
  <si>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</si>
  <si>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</si>
  <si>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</si>
  <si>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</si>
  <si>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</si>
  <si>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</si>
  <si>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</si>
  <si>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</si>
  <si>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</si>
  <si>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</si>
  <si>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</si>
  <si>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</si>
  <si>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</si>
  <si>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</si>
  <si>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</si>
  <si>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</si>
  <si>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</si>
  <si>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</si>
  <si>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</si>
  <si>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</si>
  <si>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</si>
  <si>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</si>
  <si>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</si>
  <si>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</si>
  <si>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</si>
  <si>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</si>
  <si>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</si>
  <si>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</si>
  <si>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</si>
  <si>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</si>
  <si>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</si>
  <si>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</si>
  <si>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</si>
  <si>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</si>
  <si>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</si>
  <si>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</si>
  <si>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</si>
  <si>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sz val="20"/>
        <rFont val="Calibri"/>
        <family val="2"/>
      </rPr>
      <t>SFTR Public Data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for week ending 28 October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</si>
</sst>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 x14ac:knownFonts="1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  <font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 applyProtection="1"/>
    <xf numFmtId="0" fontId="1" fillId="2" borderId="0" xfId="0" applyNumberFormat="1" applyFont="1" applyFill="1" applyProtection="1"/>
    <xf numFmtId="164" fontId="0" fillId="0" borderId="0" xfId="0" applyNumberFormat="1" applyFont="1" applyProtection="1"/>
    <xf numFmtId="164" fontId="1" fillId="2" borderId="0" xfId="0" applyNumberFormat="1" applyFont="1" applyFill="1" applyProtection="1"/>
    <xf numFmtId="165" fontId="0" fillId="0" borderId="0" xfId="0" applyNumberFormat="1" applyFont="1" applyProtection="1"/>
    <xf numFmtId="165" fontId="1" fillId="2" borderId="0" xfId="0" applyNumberFormat="1" applyFont="1" applyFill="1" applyProtection="1"/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 vertical="center" wrapText="1"/>
    </xf>
    <xf numFmtId="164" fontId="0" fillId="0" borderId="0" xfId="0" applyNumberFormat="1" applyFont="1" applyProtection="1"/>
    <xf numFmtId="165" fontId="0" fillId="0" borderId="0" xfId="0" applyNumberFormat="1" applyFont="1" applyProtection="1"/>
    <xf numFmtId="0" fontId="2" fillId="3" borderId="0" xfId="0" applyNumberFormat="1" applyFont="1" applyFill="1" applyProtection="1"/>
    <xf numFmtId="164" fontId="2" fillId="3" borderId="0" xfId="0" applyNumberFormat="1" applyFont="1" applyFill="1" applyProtection="1"/>
    <xf numFmtId="165" fontId="2" fillId="3" borderId="0" xfId="0" applyNumberFormat="1" applyFont="1" applyFill="1" applyProtection="1"/>
    <xf numFmtId="0" fontId="1" fillId="2" borderId="0" xfId="0" applyNumberFormat="1" applyFont="1" applyFill="1" applyProtection="1"/>
    <xf numFmtId="164" fontId="1" fillId="2" borderId="0" xfId="0" applyNumberFormat="1" applyFont="1" applyFill="1" applyProtection="1"/>
    <xf numFmtId="165" fontId="1" fillId="2" borderId="0" xfId="0" applyNumberFormat="1" applyFont="1" applyFill="1" applyProtection="1"/>
    <xf numFmtId="0" fontId="1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10251869.633399842</c:v>
                </c:pt>
                <c:pt idx="1">
                  <c:v>1063831.6106525138</c:v>
                </c:pt>
                <c:pt idx="2">
                  <c:v>295128.93279221299</c:v>
                </c:pt>
                <c:pt idx="3">
                  <c:v>123.14764944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8C6-4E87-9E2B-9F1510EDC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379100</c:v>
                </c:pt>
                <c:pt idx="1">
                  <c:v>43966</c:v>
                </c:pt>
                <c:pt idx="2">
                  <c:v>914970</c:v>
                </c:pt>
                <c:pt idx="3">
                  <c:v>1994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4A-4C7D-A2F7-07EF18A60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5902977.0053575011</c:v>
                </c:pt>
                <c:pt idx="1">
                  <c:v>739365.72439354402</c:v>
                </c:pt>
                <c:pt idx="2">
                  <c:v>282340.50941333303</c:v>
                </c:pt>
                <c:pt idx="3">
                  <c:v>4391018.0048879795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F2C-40FA-9314-D758E6009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5521986.2866866952</c:v>
                </c:pt>
                <c:pt idx="1">
                  <c:v>5783113.7670791931</c:v>
                </c:pt>
                <c:pt idx="2">
                  <c:v>9635.8050428040005</c:v>
                </c:pt>
                <c:pt idx="3">
                  <c:v>965.38524366499996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20E-4F5B-910E-5CB1853F2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11610953.32449401</v>
      </c>
      <c r="H4" s="5"/>
      <c r="I4" s="1">
        <v>1340030</v>
      </c>
      <c r="J4" s="5"/>
      <c r="K4" s="3">
        <v>4463631.6500268262</v>
      </c>
    </row>
    <row r="5" spans="1:11" x14ac:dyDescent="0.3">
      <c r="E5" s="6" t="s">
        <v>7</v>
      </c>
      <c r="F5" s="6"/>
      <c r="G5" s="2">
        <v>11315701.244052356</v>
      </c>
      <c r="H5" s="4">
        <f>G5/G4</f>
        <v>0.97457124559972164</v>
      </c>
      <c r="I5">
        <v>423066</v>
      </c>
      <c r="J5" s="4">
        <f>I5/I4</f>
        <v>0.31571382730237385</v>
      </c>
      <c r="K5" s="2">
        <v>4419719.2616200242</v>
      </c>
    </row>
    <row r="6" spans="1:11" x14ac:dyDescent="0.3">
      <c r="F6" t="s">
        <v>8</v>
      </c>
    </row>
    <row r="7" spans="1:11" x14ac:dyDescent="0.3">
      <c r="F7" t="s">
        <v>9</v>
      </c>
      <c r="G7" s="2">
        <v>10251869.633399842</v>
      </c>
      <c r="H7" s="4">
        <f>G7/G5</f>
        <v>0.90598624091355595</v>
      </c>
      <c r="I7">
        <v>379100</v>
      </c>
      <c r="J7" s="4">
        <f>I7/I5</f>
        <v>0.8960776805510251</v>
      </c>
      <c r="K7" s="2">
        <v>4213101.2040007906</v>
      </c>
    </row>
    <row r="8" spans="1:11" x14ac:dyDescent="0.3">
      <c r="F8" t="s">
        <v>10</v>
      </c>
      <c r="G8" s="2">
        <f>G5-G7</f>
        <v>1063831.6106525138</v>
      </c>
      <c r="H8" s="4">
        <f>1-H7</f>
        <v>9.4013759086444049E-2</v>
      </c>
      <c r="I8">
        <f>I5-I7</f>
        <v>43966</v>
      </c>
      <c r="J8" s="4">
        <f>1-J7</f>
        <v>0.1039223194489749</v>
      </c>
      <c r="K8" s="2">
        <f>K5-K7</f>
        <v>206618.05761923362</v>
      </c>
    </row>
    <row r="9" spans="1:11" x14ac:dyDescent="0.3">
      <c r="E9" s="6" t="s">
        <v>11</v>
      </c>
      <c r="F9" s="6"/>
      <c r="G9" s="2">
        <v>295128.93279221299</v>
      </c>
      <c r="H9" s="4">
        <f>1-H5-H10</f>
        <v>2.5418148238493164E-2</v>
      </c>
      <c r="I9">
        <v>914970</v>
      </c>
      <c r="J9" s="4">
        <f>1-J5-J10</f>
        <v>0.68279814631015723</v>
      </c>
      <c r="K9" s="2">
        <v>43261.065992782002</v>
      </c>
    </row>
    <row r="10" spans="1:11" x14ac:dyDescent="0.3">
      <c r="E10" s="6" t="s">
        <v>12</v>
      </c>
      <c r="F10" s="6"/>
      <c r="G10" s="2">
        <v>123.14764944</v>
      </c>
      <c r="H10" s="4">
        <f>G10/G4</f>
        <v>1.0606161785200925E-5</v>
      </c>
      <c r="I10">
        <v>1994</v>
      </c>
      <c r="J10" s="4">
        <f>I10/I4</f>
        <v>1.4880263874689373E-3</v>
      </c>
      <c r="K10" s="2">
        <v>651.32241402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6644361.9195328243</v>
      </c>
      <c r="H13" s="5">
        <f>G13/G5</f>
        <v>0.58718074790328756</v>
      </c>
      <c r="I13" s="1">
        <f>I14+I15</f>
        <v>273069</v>
      </c>
      <c r="J13" s="5">
        <f>I13/I5</f>
        <v>0.64545248259136867</v>
      </c>
      <c r="K13" s="3">
        <f>K14+K15</f>
        <v>406782.081869027</v>
      </c>
    </row>
    <row r="14" spans="1:11" x14ac:dyDescent="0.3">
      <c r="E14" s="6" t="s">
        <v>15</v>
      </c>
      <c r="F14" s="6"/>
      <c r="G14" s="2">
        <v>6053290.425015837</v>
      </c>
      <c r="H14" s="4">
        <f>G14/G7</f>
        <v>0.59045721819312436</v>
      </c>
      <c r="I14">
        <v>246468</v>
      </c>
      <c r="J14" s="4">
        <f>I14/I7</f>
        <v>0.6501398048008441</v>
      </c>
      <c r="K14" s="2">
        <v>396294.96657213999</v>
      </c>
    </row>
    <row r="15" spans="1:11" x14ac:dyDescent="0.3">
      <c r="E15" s="6" t="s">
        <v>16</v>
      </c>
      <c r="F15" s="6"/>
      <c r="G15" s="2">
        <v>591071.494516987</v>
      </c>
      <c r="H15" s="4">
        <f>G15/G8</f>
        <v>0.55560625252942641</v>
      </c>
      <c r="I15">
        <v>26601</v>
      </c>
      <c r="J15" s="4">
        <f>I15/I8</f>
        <v>0.60503570941181817</v>
      </c>
      <c r="K15" s="2">
        <v>10487.115296886999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5902977.0053575011</v>
      </c>
      <c r="H18" s="4">
        <f>G18/G5</f>
        <v>0.52166250045353257</v>
      </c>
      <c r="I18">
        <v>257307</v>
      </c>
      <c r="J18" s="4">
        <f>I18/I5</f>
        <v>0.60819588433010452</v>
      </c>
      <c r="K18" s="2">
        <v>214943.616229976</v>
      </c>
    </row>
    <row r="19" spans="2:11" x14ac:dyDescent="0.3">
      <c r="E19" s="6" t="s">
        <v>20</v>
      </c>
      <c r="F19" s="6"/>
      <c r="G19" s="2">
        <v>739365.72439354402</v>
      </c>
      <c r="H19" s="4">
        <f>G19/G5</f>
        <v>6.5339806031213657E-2</v>
      </c>
      <c r="I19">
        <v>16317</v>
      </c>
      <c r="J19" s="4">
        <f>I19/I5</f>
        <v>3.8568450312717162E-2</v>
      </c>
      <c r="K19" s="2">
        <v>174923.760631888</v>
      </c>
    </row>
    <row r="20" spans="2:11" x14ac:dyDescent="0.3">
      <c r="E20" s="6" t="s">
        <v>21</v>
      </c>
      <c r="F20" s="6"/>
      <c r="G20" s="2">
        <v>4673358.5143013122</v>
      </c>
      <c r="H20" s="4">
        <f>1-H18-H19</f>
        <v>0.41299769351525378</v>
      </c>
      <c r="I20">
        <v>149442</v>
      </c>
      <c r="J20" s="4">
        <f>1-J18-J19</f>
        <v>0.35323566535717832</v>
      </c>
      <c r="K20" s="2">
        <v>4029851.88475816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282340.50941333303</v>
      </c>
      <c r="H22" s="4">
        <f>G22/G20</f>
        <v>6.0414904730574516E-2</v>
      </c>
      <c r="I22">
        <v>12376</v>
      </c>
      <c r="J22" s="4">
        <f>I22/I20</f>
        <v>8.281473749012995E-2</v>
      </c>
      <c r="K22" s="2">
        <v>39129.673741174003</v>
      </c>
    </row>
    <row r="23" spans="2:11" x14ac:dyDescent="0.3">
      <c r="F23" t="s">
        <v>24</v>
      </c>
      <c r="G23" s="2">
        <f>G20-G22</f>
        <v>4391018.0048879795</v>
      </c>
      <c r="H23" s="4">
        <f>1-H22</f>
        <v>0.93958509526942546</v>
      </c>
      <c r="I23">
        <f>I20-I22</f>
        <v>137066</v>
      </c>
      <c r="J23" s="4">
        <f>1-J22</f>
        <v>0.91718526250987009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5521986.2866866952</v>
      </c>
      <c r="H26" s="4">
        <f>G26/G5</f>
        <v>0.48799329070207692</v>
      </c>
      <c r="I26">
        <v>233193</v>
      </c>
      <c r="J26" s="4">
        <f>I26/I5</f>
        <v>0.55119768546751569</v>
      </c>
      <c r="K26" s="2">
        <v>429507.386642061</v>
      </c>
    </row>
    <row r="27" spans="2:11" x14ac:dyDescent="0.3">
      <c r="E27" s="6" t="s">
        <v>27</v>
      </c>
      <c r="F27" s="6"/>
      <c r="G27" s="2">
        <v>5783113.7670791931</v>
      </c>
      <c r="H27" s="4">
        <f>G27/G5</f>
        <v>0.51106985261906368</v>
      </c>
      <c r="I27">
        <v>189574</v>
      </c>
      <c r="J27" s="4">
        <f>I27/I5</f>
        <v>0.44809556901287267</v>
      </c>
      <c r="K27" s="2">
        <v>3989697.854977963</v>
      </c>
    </row>
    <row r="28" spans="2:11" x14ac:dyDescent="0.3">
      <c r="E28" s="6" t="s">
        <v>28</v>
      </c>
      <c r="F28" s="6"/>
      <c r="G28" s="2">
        <v>9635.8050428040005</v>
      </c>
      <c r="H28" s="4">
        <f>G28/G5</f>
        <v>8.51542899108323E-4</v>
      </c>
      <c r="I28">
        <v>254</v>
      </c>
      <c r="J28" s="4">
        <f>I28/I5</f>
        <v>6.003791370613569E-4</v>
      </c>
      <c r="K28" s="2">
        <v>514.02</v>
      </c>
    </row>
    <row r="29" spans="2:11" x14ac:dyDescent="0.3">
      <c r="E29" s="6" t="s">
        <v>29</v>
      </c>
      <c r="F29" s="6"/>
      <c r="G29" s="2">
        <v>965.38524366499996</v>
      </c>
      <c r="H29" s="4">
        <f>G29/G5</f>
        <v>8.5313779751159123E-5</v>
      </c>
      <c r="I29">
        <v>45</v>
      </c>
      <c r="J29" s="4">
        <f>I29/I5</f>
        <v>1.0636638255024039E-4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14387167.594102103</v>
      </c>
      <c r="H4" s="5"/>
      <c r="I4" s="1">
        <v>2431460</v>
      </c>
      <c r="J4" s="5"/>
      <c r="K4" s="3">
        <v>189570564.21967238</v>
      </c>
    </row>
    <row r="5" spans="1:11" x14ac:dyDescent="0.3">
      <c r="E5" s="6" t="s">
        <v>7</v>
      </c>
      <c r="F5" s="6"/>
      <c r="G5" s="2">
        <v>12373816.248735253</v>
      </c>
      <c r="H5" s="4">
        <f>G5/G4</f>
        <v>0.86005922762780584</v>
      </c>
      <c r="I5">
        <v>460059</v>
      </c>
      <c r="J5" s="4">
        <f>I5/I4</f>
        <v>0.18921100902338514</v>
      </c>
      <c r="K5" s="2">
        <v>6656697.3428372489</v>
      </c>
    </row>
    <row r="6" spans="1:11" x14ac:dyDescent="0.3">
      <c r="F6" t="s">
        <v>8</v>
      </c>
    </row>
    <row r="7" spans="1:11" x14ac:dyDescent="0.3">
      <c r="F7" t="s">
        <v>9</v>
      </c>
      <c r="G7" s="2">
        <v>11265920.702059172</v>
      </c>
      <c r="H7" s="4">
        <f>G7/G5</f>
        <v>0.91046452247185095</v>
      </c>
      <c r="I7">
        <v>415507</v>
      </c>
      <c r="J7" s="4">
        <f>I7/I5</f>
        <v>0.90316024683790552</v>
      </c>
      <c r="K7" s="2">
        <v>6054165.6476053055</v>
      </c>
    </row>
    <row r="8" spans="1:11" x14ac:dyDescent="0.3">
      <c r="F8" t="s">
        <v>10</v>
      </c>
      <c r="G8" s="2">
        <f>G5-G7</f>
        <v>1107895.5466760807</v>
      </c>
      <c r="H8" s="4">
        <f>1-H7</f>
        <v>8.9535477528149054E-2</v>
      </c>
      <c r="I8">
        <f>I5-I7</f>
        <v>44552</v>
      </c>
      <c r="J8" s="4">
        <f>1-J7</f>
        <v>9.6839753162094477E-2</v>
      </c>
      <c r="K8" s="2">
        <f>K5-K7</f>
        <v>602531.69523194339</v>
      </c>
    </row>
    <row r="9" spans="1:11" x14ac:dyDescent="0.3">
      <c r="E9" s="6" t="s">
        <v>11</v>
      </c>
      <c r="F9" s="6"/>
      <c r="G9" s="2">
        <v>1792112.328547484</v>
      </c>
      <c r="H9" s="4">
        <f>1-H5-H10</f>
        <v>0.12456324824367396</v>
      </c>
      <c r="I9">
        <v>1556142</v>
      </c>
      <c r="J9" s="4">
        <f>1-J5-J10</f>
        <v>0.6400031256940274</v>
      </c>
      <c r="K9" s="2">
        <v>182378737.72448173</v>
      </c>
    </row>
    <row r="10" spans="1:11" x14ac:dyDescent="0.3">
      <c r="E10" s="6" t="s">
        <v>12</v>
      </c>
      <c r="F10" s="6"/>
      <c r="G10" s="2">
        <v>221239.01681936899</v>
      </c>
      <c r="H10" s="4">
        <f>G10/G4</f>
        <v>1.5377524128520198E-2</v>
      </c>
      <c r="I10">
        <v>415259</v>
      </c>
      <c r="J10" s="4">
        <f>I10/I4</f>
        <v>0.17078586528258741</v>
      </c>
      <c r="K10" s="2">
        <v>535129.15235341003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5051132.8104269216</v>
      </c>
      <c r="H13" s="5">
        <f>G13/G5</f>
        <v>0.40821139645929411</v>
      </c>
      <c r="I13" s="1">
        <f>I14+I15</f>
        <v>167645</v>
      </c>
      <c r="J13" s="5">
        <f>I13/I5</f>
        <v>0.36439891405232805</v>
      </c>
      <c r="K13" s="3">
        <f>K14+K15</f>
        <v>2008723.2205440479</v>
      </c>
    </row>
    <row r="14" spans="1:11" x14ac:dyDescent="0.3">
      <c r="E14" s="6" t="s">
        <v>15</v>
      </c>
      <c r="F14" s="6"/>
      <c r="G14" s="2">
        <v>4648431.5638995562</v>
      </c>
      <c r="H14" s="4">
        <f>G14/G7</f>
        <v>0.41261000204358983</v>
      </c>
      <c r="I14">
        <v>151695</v>
      </c>
      <c r="J14" s="4">
        <f>I14/I7</f>
        <v>0.36508410207288927</v>
      </c>
      <c r="K14" s="2">
        <v>1827144.5314961639</v>
      </c>
    </row>
    <row r="15" spans="1:11" x14ac:dyDescent="0.3">
      <c r="E15" s="6" t="s">
        <v>16</v>
      </c>
      <c r="F15" s="6"/>
      <c r="G15" s="2">
        <v>402701.246527365</v>
      </c>
      <c r="H15" s="4">
        <f>G15/G8</f>
        <v>0.36348304471080628</v>
      </c>
      <c r="I15">
        <v>15950</v>
      </c>
      <c r="J15" s="4">
        <f>I15/I8</f>
        <v>0.35800861914167714</v>
      </c>
      <c r="K15" s="2">
        <v>181578.68904788399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4286254.1559533272</v>
      </c>
      <c r="H18" s="4">
        <f>G18/G5</f>
        <v>0.34639710739129748</v>
      </c>
      <c r="I18">
        <v>164679</v>
      </c>
      <c r="J18" s="4">
        <f>I18/I5</f>
        <v>0.35795191486309363</v>
      </c>
      <c r="K18" s="2">
        <v>1553148.216099689</v>
      </c>
    </row>
    <row r="19" spans="2:11" x14ac:dyDescent="0.3">
      <c r="E19" s="6" t="s">
        <v>20</v>
      </c>
      <c r="F19" s="6"/>
      <c r="G19" s="2">
        <v>565930.39246809005</v>
      </c>
      <c r="H19" s="4">
        <f>G19/G5</f>
        <v>4.5736123851518699E-2</v>
      </c>
      <c r="I19">
        <v>31109</v>
      </c>
      <c r="J19" s="4">
        <f>I19/I5</f>
        <v>6.761958792241865E-2</v>
      </c>
      <c r="K19" s="2">
        <v>744257.39812309598</v>
      </c>
    </row>
    <row r="20" spans="2:11" x14ac:dyDescent="0.3">
      <c r="E20" s="6" t="s">
        <v>21</v>
      </c>
      <c r="F20" s="6"/>
      <c r="G20" s="2">
        <v>7521631.7003138354</v>
      </c>
      <c r="H20" s="4">
        <f>1-H18-H19</f>
        <v>0.60786676875718382</v>
      </c>
      <c r="I20">
        <v>264238</v>
      </c>
      <c r="J20" s="4">
        <f>1-J18-J19</f>
        <v>0.57442849721448774</v>
      </c>
      <c r="K20" s="2">
        <v>4348491.6208898341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383312.66094262799</v>
      </c>
      <c r="H22" s="4">
        <f>G22/G20</f>
        <v>5.0961370646030769E-2</v>
      </c>
      <c r="I22">
        <v>26044</v>
      </c>
      <c r="J22" s="4">
        <f>I22/I20</f>
        <v>9.8562659420673784E-2</v>
      </c>
      <c r="K22" s="2">
        <v>1298100.077772965</v>
      </c>
    </row>
    <row r="23" spans="2:11" x14ac:dyDescent="0.3">
      <c r="F23" t="s">
        <v>24</v>
      </c>
      <c r="G23" s="2">
        <f>G20-G22</f>
        <v>7138319.0393712074</v>
      </c>
      <c r="H23" s="4">
        <f>1-H22</f>
        <v>0.94903862935396921</v>
      </c>
      <c r="I23">
        <f>I20-I22</f>
        <v>238194</v>
      </c>
      <c r="J23" s="4">
        <f>1-J22</f>
        <v>0.90143734057932623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6234364.2129551331</v>
      </c>
      <c r="H26" s="4">
        <f>G26/G5</f>
        <v>0.50383520230408763</v>
      </c>
      <c r="I26">
        <v>233334</v>
      </c>
      <c r="J26" s="4">
        <f>I26/I5</f>
        <v>0.50718277438328563</v>
      </c>
      <c r="K26" s="2">
        <v>4716475.7242555544</v>
      </c>
    </row>
    <row r="27" spans="2:11" x14ac:dyDescent="0.3">
      <c r="E27" s="6" t="s">
        <v>27</v>
      </c>
      <c r="F27" s="6"/>
      <c r="G27" s="2">
        <v>6115234.8142339941</v>
      </c>
      <c r="H27" s="4">
        <f>G27/G5</f>
        <v>0.49420766328730975</v>
      </c>
      <c r="I27">
        <v>225916</v>
      </c>
      <c r="J27" s="4">
        <f>I27/I5</f>
        <v>0.49105875550744577</v>
      </c>
      <c r="K27" s="2">
        <v>1932735.0314890251</v>
      </c>
    </row>
    <row r="28" spans="2:11" x14ac:dyDescent="0.3">
      <c r="E28" s="6" t="s">
        <v>28</v>
      </c>
      <c r="F28" s="6"/>
      <c r="G28" s="2">
        <v>20395.693240531</v>
      </c>
      <c r="H28" s="4">
        <f>G28/G5</f>
        <v>1.6482944978769727E-3</v>
      </c>
      <c r="I28">
        <v>623</v>
      </c>
      <c r="J28" s="4">
        <f>I28/I5</f>
        <v>1.3541741385344054E-3</v>
      </c>
      <c r="K28" s="2">
        <v>4227.7379419039999</v>
      </c>
    </row>
    <row r="29" spans="2:11" x14ac:dyDescent="0.3">
      <c r="E29" s="6" t="s">
        <v>29</v>
      </c>
      <c r="F29" s="6"/>
      <c r="G29" s="2">
        <v>3821.5283055939999</v>
      </c>
      <c r="H29" s="4">
        <f>G29/G5</f>
        <v>3.0883991072556976E-4</v>
      </c>
      <c r="I29">
        <v>181</v>
      </c>
      <c r="J29" s="4">
        <f>I29/I5</f>
        <v>3.9342779947789303E-4</v>
      </c>
      <c r="K29" s="2">
        <v>3258.563150766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L1" sqref="L1"/>
    </sheetView>
  </sheetViews>
  <sheetFormatPr defaultRowHeight="30" customHeight="1" x14ac:dyDescent="0.3"/>
  <cols>
    <col min="5" max="5" width="63.44140625" customWidth="1"/>
  </cols>
  <sheetData>
    <row r="1" spans="1:5" ht="72.599999999999994" customHeight="1" x14ac:dyDescent="0.3">
      <c r="E1" s="17" t="s">
        <v>45</v>
      </c>
    </row>
    <row r="2" spans="1:5" x14ac:dyDescent="0.3">
      <c r="A2" t="s">
        <v>30</v>
      </c>
    </row>
    <row r="3" spans="1:5" x14ac:dyDescent="0.3">
      <c r="A3" t="s">
        <v>31</v>
      </c>
      <c r="B3">
        <f>'NEWT - EU'!$G$7</f>
        <v>10251869.633399842</v>
      </c>
    </row>
    <row r="4" spans="1:5" x14ac:dyDescent="0.3">
      <c r="A4" t="s">
        <v>32</v>
      </c>
      <c r="B4">
        <f>'NEWT - EU'!$G$8</f>
        <v>1063831.6106525138</v>
      </c>
    </row>
    <row r="5" spans="1:5" x14ac:dyDescent="0.3">
      <c r="A5" t="s">
        <v>33</v>
      </c>
      <c r="B5">
        <f>'NEWT - EU'!$G$9</f>
        <v>295128.93279221299</v>
      </c>
    </row>
    <row r="6" spans="1:5" x14ac:dyDescent="0.3">
      <c r="A6" t="s">
        <v>34</v>
      </c>
      <c r="B6">
        <f>'NEWT - EU'!$G$10</f>
        <v>123.14764944</v>
      </c>
    </row>
    <row r="15" spans="1:5" x14ac:dyDescent="0.3">
      <c r="A15" t="s">
        <v>35</v>
      </c>
    </row>
    <row r="16" spans="1:5" x14ac:dyDescent="0.3">
      <c r="A16" t="s">
        <v>31</v>
      </c>
      <c r="B16">
        <f>'NEWT - EU'!$I$7</f>
        <v>379100</v>
      </c>
    </row>
    <row r="17" spans="1:2" x14ac:dyDescent="0.3">
      <c r="A17" t="s">
        <v>32</v>
      </c>
      <c r="B17">
        <f>'NEWT - EU'!$I$8</f>
        <v>43966</v>
      </c>
    </row>
    <row r="18" spans="1:2" x14ac:dyDescent="0.3">
      <c r="A18" t="s">
        <v>33</v>
      </c>
      <c r="B18">
        <f>'NEWT - EU'!$I$9</f>
        <v>914970</v>
      </c>
    </row>
    <row r="19" spans="1:2" x14ac:dyDescent="0.3">
      <c r="A19" t="s">
        <v>34</v>
      </c>
      <c r="B19">
        <f>'NEWT - EU'!$I$10</f>
        <v>1994</v>
      </c>
    </row>
    <row r="27" spans="1:2" x14ac:dyDescent="0.3">
      <c r="A27" t="s">
        <v>18</v>
      </c>
    </row>
    <row r="28" spans="1:2" x14ac:dyDescent="0.3">
      <c r="A28" t="s">
        <v>36</v>
      </c>
      <c r="B28">
        <f>'NEWT - EU'!$G$18</f>
        <v>5902977.0053575011</v>
      </c>
    </row>
    <row r="29" spans="1:2" x14ac:dyDescent="0.3">
      <c r="A29" t="s">
        <v>37</v>
      </c>
      <c r="B29">
        <f>'NEWT - EU'!$G$19</f>
        <v>739365.72439354402</v>
      </c>
    </row>
    <row r="30" spans="1:2" x14ac:dyDescent="0.3">
      <c r="A30" t="s">
        <v>38</v>
      </c>
      <c r="B30">
        <f>'NEWT - EU'!$G$22</f>
        <v>282340.50941333303</v>
      </c>
    </row>
    <row r="31" spans="1:2" x14ac:dyDescent="0.3">
      <c r="A31" t="s">
        <v>39</v>
      </c>
      <c r="B31">
        <f>'NEWT - EU'!$G$23</f>
        <v>4391018.0048879795</v>
      </c>
    </row>
    <row r="40" spans="1:2" x14ac:dyDescent="0.3">
      <c r="A40" t="s">
        <v>40</v>
      </c>
    </row>
    <row r="41" spans="1:2" x14ac:dyDescent="0.3">
      <c r="A41" t="s">
        <v>41</v>
      </c>
      <c r="B41">
        <f>'NEWT - EU'!$G$26</f>
        <v>5521986.2866866952</v>
      </c>
    </row>
    <row r="42" spans="1:2" x14ac:dyDescent="0.3">
      <c r="A42" t="s">
        <v>42</v>
      </c>
      <c r="B42">
        <f>'NEWT - EU'!$G$27</f>
        <v>5783113.7670791931</v>
      </c>
    </row>
    <row r="43" spans="1:2" x14ac:dyDescent="0.3">
      <c r="A43" t="s">
        <v>43</v>
      </c>
      <c r="B43">
        <f>'NEWT - EU'!$G$28</f>
        <v>9635.8050428040005</v>
      </c>
    </row>
    <row r="44" spans="1:2" x14ac:dyDescent="0.3">
      <c r="A44" t="s">
        <v>44</v>
      </c>
      <c r="B44">
        <f>'NEWT - EU'!$G$29</f>
        <v>965.38524366499996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2022-11-20T17:47:55Z</dcterms:created>
  <dcterms:modified xsi:type="dcterms:W3CDTF">2022-11-20T17:47:55Z</dcterms:modified>
</cp:coreProperties>
</file>