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9EA416DE-A790-4243-93F7-05199703F11E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G13" i="5"/>
  <c r="H13" i="5" s="1"/>
  <c r="J10" i="5"/>
  <c r="H10" i="5"/>
  <c r="H9" i="5" s="1"/>
  <c r="J9" i="5"/>
  <c r="K8" i="5"/>
  <c r="J8" i="5"/>
  <c r="I8" i="5"/>
  <c r="J15" i="5" s="1"/>
  <c r="H8" i="5"/>
  <c r="G8" i="5"/>
  <c r="J7" i="5"/>
  <c r="H7" i="5"/>
  <c r="J5" i="5"/>
  <c r="H5" i="5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H20" i="2" s="1"/>
  <c r="J18" i="2"/>
  <c r="J20" i="2" s="1"/>
  <c r="H18" i="2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G8" i="2"/>
  <c r="H15" i="2" s="1"/>
  <c r="J7" i="2"/>
  <c r="J8" i="2" s="1"/>
  <c r="H7" i="2"/>
  <c r="H8" i="2" s="1"/>
  <c r="J5" i="2"/>
  <c r="J9" i="2" s="1"/>
  <c r="H5" i="2"/>
  <c r="H9" i="2" s="1"/>
  <c r="B17" i="3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<sst xmlns="http://schemas.openxmlformats.org/spreadsheetml/2006/main" count="83" uniqueCount="46">
  <si>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27 January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</si>
  <si>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</si>
  <si>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</si>
  <si>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</si>
  <si>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</si>
  <si>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</si>
  <si>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</si>
  <si>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</si>
  <si>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</si>
  <si>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</si>
  <si>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</si>
  <si>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</si>
  <si>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</si>
  <si>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</si>
  <si>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</si>
  <si>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</si>
  <si>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</si>
  <si>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</si>
  <si>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</si>
  <si>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</si>
  <si>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</si>
  <si>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</si>
  <si>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</si>
  <si>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</si>
  <si>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</si>
  <si>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</si>
  <si>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</si>
  <si>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</si>
  <si>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</si>
  <si>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</si>
  <si>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</si>
  <si>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</si>
  <si>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</si>
  <si>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</si>
  <si>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</si>
  <si>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</si>
  <si>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</si>
  <si>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</si>
  <si>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</si>
  <si>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</si>
  <si>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</si>
  <si>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</si>
  <si>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</si>
  <si>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</si>
  <si>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</si>
  <si>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sz val="22"/>
        <rFont val="Calibri"/>
        <family val="2"/>
      </rPr>
      <t>SFTR Public Data</t>
    </r>
    <r>
      <rPr>
        <sz val="11"/>
        <rFont val="Calibri"/>
      </rPr>
      <t xml:space="preserve">
for week ending 27 January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</si>
</sst>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2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10058191.680130061</c:v>
                </c:pt>
                <c:pt idx="1">
                  <c:v>785685.24993502721</c:v>
                </c:pt>
                <c:pt idx="2">
                  <c:v>209383.37916704899</c:v>
                </c:pt>
                <c:pt idx="3">
                  <c:v>158.17884171399999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E81-4B36-8CBD-8E9CF9D0C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373129</c:v>
                </c:pt>
                <c:pt idx="1">
                  <c:v>34642</c:v>
                </c:pt>
                <c:pt idx="2">
                  <c:v>768681</c:v>
                </c:pt>
                <c:pt idx="3">
                  <c:v>1155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FB0-4DB6-B42F-A1F557A24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5511815.3005827209</c:v>
                </c:pt>
                <c:pt idx="1">
                  <c:v>850744.61542627902</c:v>
                </c:pt>
                <c:pt idx="2">
                  <c:v>177631.69127480901</c:v>
                </c:pt>
                <c:pt idx="3">
                  <c:v>4303685.3227812797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241-410F-B55B-EC7A70F23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4868998.9636974288</c:v>
                </c:pt>
                <c:pt idx="1">
                  <c:v>5964895.9274700703</c:v>
                </c:pt>
                <c:pt idx="2">
                  <c:v>9343.5337272470006</c:v>
                </c:pt>
                <c:pt idx="3">
                  <c:v>638.50517034200004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87F-4D97-A2E1-3F7AA1606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11053418.488073852</v>
      </c>
      <c r="H4" s="5"/>
      <c r="I4" s="1">
        <v>1177607</v>
      </c>
      <c r="J4" s="5"/>
      <c r="K4" s="3">
        <v>1477094.629600625</v>
      </c>
    </row>
    <row r="5" spans="1:11">
      <c r="E5" s="6" t="s">
        <v>7</v>
      </c>
      <c r="F5" s="6"/>
      <c r="G5" s="2">
        <v>10843876.930065088</v>
      </c>
      <c r="H5" s="4">
        <f>G5/G4</f>
        <v>0.98104282776999263</v>
      </c>
      <c r="I5">
        <v>407771</v>
      </c>
      <c r="J5" s="4">
        <f>I5/I4</f>
        <v>0.34627086965345827</v>
      </c>
      <c r="K5" s="2">
        <v>1414262.5594996151</v>
      </c>
    </row>
    <row r="6" spans="1:11">
      <c r="F6" t="s">
        <v>8</v>
      </c>
    </row>
    <row r="7" spans="1:11">
      <c r="F7" t="s">
        <v>9</v>
      </c>
      <c r="G7" s="2">
        <v>10058191.680130061</v>
      </c>
      <c r="H7" s="4">
        <f>G7/G5</f>
        <v>0.92754572419051684</v>
      </c>
      <c r="I7">
        <v>373129</v>
      </c>
      <c r="J7" s="4">
        <f>I7/I5</f>
        <v>0.91504545443398377</v>
      </c>
      <c r="K7" s="2">
        <v>1236873.1907667629</v>
      </c>
    </row>
    <row r="8" spans="1:11">
      <c r="F8" t="s">
        <v>10</v>
      </c>
      <c r="G8" s="2">
        <f>G5-G7</f>
        <v>785685.24993502721</v>
      </c>
      <c r="H8" s="4">
        <f>1-H7</f>
        <v>7.245427580948316E-2</v>
      </c>
      <c r="I8">
        <f>I5-I7</f>
        <v>34642</v>
      </c>
      <c r="J8" s="4">
        <f>1-J7</f>
        <v>8.4954545566016226E-2</v>
      </c>
      <c r="K8" s="2">
        <f>K5-K7</f>
        <v>177389.36873285216</v>
      </c>
    </row>
    <row r="9" spans="1:11">
      <c r="E9" s="6" t="s">
        <v>11</v>
      </c>
      <c r="F9" s="6"/>
      <c r="G9" s="2">
        <v>209383.37916704899</v>
      </c>
      <c r="H9" s="4">
        <f>1-H5-H10</f>
        <v>1.8942861829846128E-2</v>
      </c>
      <c r="I9">
        <v>768681</v>
      </c>
      <c r="J9" s="4">
        <f>1-J5-J10</f>
        <v>0.65274832775280722</v>
      </c>
      <c r="K9" s="2">
        <v>62403.355048516001</v>
      </c>
    </row>
    <row r="10" spans="1:11">
      <c r="E10" s="6" t="s">
        <v>12</v>
      </c>
      <c r="F10" s="6"/>
      <c r="G10" s="2">
        <v>158.17884171399999</v>
      </c>
      <c r="H10" s="4">
        <f>G10/G4</f>
        <v>1.4310400161241334E-5</v>
      </c>
      <c r="I10">
        <v>1155</v>
      </c>
      <c r="J10" s="4">
        <f>I10/I4</f>
        <v>9.8080259373458214E-4</v>
      </c>
      <c r="K10" s="2">
        <v>428.71505249400002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6081939.2435407443</v>
      </c>
      <c r="H13" s="5">
        <f>G13/G5</f>
        <v>0.56086391267299629</v>
      </c>
      <c r="I13" s="1">
        <f>I14+I15</f>
        <v>261835</v>
      </c>
      <c r="J13" s="5">
        <f>I13/I5</f>
        <v>0.64211285255694983</v>
      </c>
      <c r="K13" s="3">
        <f>K14+K15</f>
        <v>472935.22321242199</v>
      </c>
    </row>
    <row r="14" spans="1:11">
      <c r="E14" s="6" t="s">
        <v>15</v>
      </c>
      <c r="F14" s="6"/>
      <c r="G14" s="2">
        <v>5552689.4933013832</v>
      </c>
      <c r="H14" s="4">
        <f>G14/G7</f>
        <v>0.55205644015223043</v>
      </c>
      <c r="I14">
        <v>236757</v>
      </c>
      <c r="J14" s="4">
        <f>I14/I7</f>
        <v>0.63451782091448261</v>
      </c>
      <c r="K14" s="2">
        <v>446623.24995634198</v>
      </c>
    </row>
    <row r="15" spans="1:11">
      <c r="E15" s="6" t="s">
        <v>16</v>
      </c>
      <c r="F15" s="6"/>
      <c r="G15" s="2">
        <v>529249.75023936096</v>
      </c>
      <c r="H15" s="4">
        <f>G15/G8</f>
        <v>0.67361548442347319</v>
      </c>
      <c r="I15">
        <v>25078</v>
      </c>
      <c r="J15" s="4">
        <f>I15/I8</f>
        <v>0.72391894232434617</v>
      </c>
      <c r="K15" s="2">
        <v>26311.97325608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5511815.3005827209</v>
      </c>
      <c r="H18" s="4">
        <f>G18/G5</f>
        <v>0.50828825669359912</v>
      </c>
      <c r="I18">
        <v>247999</v>
      </c>
      <c r="J18" s="4">
        <f>I18/I5</f>
        <v>0.60818204335276416</v>
      </c>
      <c r="K18" s="2">
        <v>329877.97734399</v>
      </c>
    </row>
    <row r="19" spans="2:11">
      <c r="E19" s="6" t="s">
        <v>20</v>
      </c>
      <c r="F19" s="6"/>
      <c r="G19" s="2">
        <v>850744.61542627902</v>
      </c>
      <c r="H19" s="4">
        <f>G19/G5</f>
        <v>7.8453916520165881E-2</v>
      </c>
      <c r="I19">
        <v>18455</v>
      </c>
      <c r="J19" s="4">
        <f>I19/I5</f>
        <v>4.5258245436777013E-2</v>
      </c>
      <c r="K19" s="2">
        <v>168090.39626258201</v>
      </c>
    </row>
    <row r="20" spans="2:11">
      <c r="E20" s="6" t="s">
        <v>21</v>
      </c>
      <c r="F20" s="6"/>
      <c r="G20" s="2">
        <v>4481317.0140560884</v>
      </c>
      <c r="H20" s="4">
        <f>1-H18-H19</f>
        <v>0.41325782678623502</v>
      </c>
      <c r="I20">
        <v>141317</v>
      </c>
      <c r="J20" s="4">
        <f>1-J18-J19</f>
        <v>0.34655971121045881</v>
      </c>
      <c r="K20" s="2">
        <v>916294.18589304294</v>
      </c>
    </row>
    <row r="21" spans="2:11">
      <c r="F21" t="s">
        <v>22</v>
      </c>
    </row>
    <row r="22" spans="2:11">
      <c r="F22" t="s">
        <v>23</v>
      </c>
      <c r="G22" s="2">
        <v>177631.69127480901</v>
      </c>
      <c r="H22" s="4">
        <f>G22/G20</f>
        <v>3.9638278371659459E-2</v>
      </c>
      <c r="I22">
        <v>10667</v>
      </c>
      <c r="J22" s="4">
        <f>I22/I20</f>
        <v>7.548277984955809E-2</v>
      </c>
      <c r="K22" s="2">
        <v>36330.664968252</v>
      </c>
    </row>
    <row r="23" spans="2:11">
      <c r="F23" t="s">
        <v>24</v>
      </c>
      <c r="G23" s="2">
        <f>G20-G22</f>
        <v>4303685.3227812797</v>
      </c>
      <c r="H23" s="4">
        <f>1-H22</f>
        <v>0.96036172162834055</v>
      </c>
      <c r="I23">
        <f>I20-I22</f>
        <v>130650</v>
      </c>
      <c r="J23" s="4">
        <f>1-J22</f>
        <v>0.92451722015044191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4868998.9636974288</v>
      </c>
      <c r="H26" s="4">
        <f>G26/G5</f>
        <v>0.44900905783963041</v>
      </c>
      <c r="I26">
        <v>206817</v>
      </c>
      <c r="J26" s="4">
        <f>I26/I5</f>
        <v>0.50718908406924479</v>
      </c>
      <c r="K26" s="2">
        <v>450910.277907387</v>
      </c>
    </row>
    <row r="27" spans="2:11">
      <c r="E27" s="6" t="s">
        <v>27</v>
      </c>
      <c r="F27" s="6"/>
      <c r="G27" s="2">
        <v>5964895.9274700703</v>
      </c>
      <c r="H27" s="4">
        <f>G27/G5</f>
        <v>0.5500704190889657</v>
      </c>
      <c r="I27">
        <v>200681</v>
      </c>
      <c r="J27" s="4">
        <f>I27/I5</f>
        <v>0.4921414225141072</v>
      </c>
      <c r="K27" s="2">
        <v>963002.45865680696</v>
      </c>
    </row>
    <row r="28" spans="2:11">
      <c r="E28" s="6" t="s">
        <v>28</v>
      </c>
      <c r="F28" s="6"/>
      <c r="G28" s="2">
        <v>9343.5337272470006</v>
      </c>
      <c r="H28" s="4">
        <f>G28/G5</f>
        <v>8.616414394506521E-4</v>
      </c>
      <c r="I28">
        <v>229</v>
      </c>
      <c r="J28" s="4">
        <f>I28/I5</f>
        <v>5.6158971579636612E-4</v>
      </c>
      <c r="K28" s="2">
        <v>349.82293542100001</v>
      </c>
    </row>
    <row r="29" spans="2:11">
      <c r="E29" s="6" t="s">
        <v>29</v>
      </c>
      <c r="F29" s="6"/>
      <c r="G29" s="2">
        <v>638.50517034200004</v>
      </c>
      <c r="H29" s="4">
        <f>G29/G5</f>
        <v>5.8881631953210255E-5</v>
      </c>
      <c r="I29">
        <v>44</v>
      </c>
      <c r="J29" s="4">
        <f>I29/I5</f>
        <v>1.0790370085170354E-4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10415564.339473052</v>
      </c>
      <c r="H4" s="5"/>
      <c r="I4" s="1">
        <v>2070315</v>
      </c>
      <c r="J4" s="5"/>
      <c r="K4" s="3">
        <v>132416732.04565492</v>
      </c>
    </row>
    <row r="5" spans="1:11">
      <c r="E5" s="6" t="s">
        <v>7</v>
      </c>
      <c r="F5" s="6"/>
      <c r="G5" s="2">
        <v>9072270.6934191287</v>
      </c>
      <c r="H5" s="4">
        <f>G5/G4</f>
        <v>0.87103016195069816</v>
      </c>
      <c r="I5">
        <v>383393</v>
      </c>
      <c r="J5" s="4">
        <f>I5/I4</f>
        <v>0.18518582920956472</v>
      </c>
      <c r="K5" s="2">
        <v>4601229.5531626632</v>
      </c>
    </row>
    <row r="6" spans="1:11">
      <c r="F6" t="s">
        <v>8</v>
      </c>
    </row>
    <row r="7" spans="1:11">
      <c r="F7" t="s">
        <v>9</v>
      </c>
      <c r="G7" s="2">
        <v>8247757.8424101062</v>
      </c>
      <c r="H7" s="4">
        <f>G7/G5</f>
        <v>0.90911725643205177</v>
      </c>
      <c r="I7">
        <v>354949</v>
      </c>
      <c r="J7" s="4">
        <f>I7/I5</f>
        <v>0.92580980873411878</v>
      </c>
      <c r="K7" s="2">
        <v>4299319.9509088555</v>
      </c>
    </row>
    <row r="8" spans="1:11">
      <c r="F8" t="s">
        <v>10</v>
      </c>
      <c r="G8" s="2">
        <f>G5-G7</f>
        <v>824512.85100902244</v>
      </c>
      <c r="H8" s="4">
        <f>1-H7</f>
        <v>9.0882743567948232E-2</v>
      </c>
      <c r="I8">
        <f>I5-I7</f>
        <v>28444</v>
      </c>
      <c r="J8" s="4">
        <f>1-J7</f>
        <v>7.4190191265881222E-2</v>
      </c>
      <c r="K8" s="2">
        <f>K5-K7</f>
        <v>301909.60225380771</v>
      </c>
    </row>
    <row r="9" spans="1:11">
      <c r="E9" s="6" t="s">
        <v>11</v>
      </c>
      <c r="F9" s="6"/>
      <c r="G9" s="2">
        <v>1258066.795283132</v>
      </c>
      <c r="H9" s="4">
        <f>1-H5-H10</f>
        <v>0.12078719446005358</v>
      </c>
      <c r="I9">
        <v>1501154</v>
      </c>
      <c r="J9" s="4">
        <f>1-J5-J10</f>
        <v>0.72508483008624292</v>
      </c>
      <c r="K9" s="2">
        <v>127269543.52842467</v>
      </c>
    </row>
    <row r="10" spans="1:11">
      <c r="E10" s="6" t="s">
        <v>12</v>
      </c>
      <c r="F10" s="6"/>
      <c r="G10" s="2">
        <v>85226.850770792007</v>
      </c>
      <c r="H10" s="4">
        <f>G10/G4</f>
        <v>8.1826435892482646E-3</v>
      </c>
      <c r="I10">
        <v>185768</v>
      </c>
      <c r="J10" s="4">
        <f>I10/I4</f>
        <v>8.9729340704192362E-2</v>
      </c>
      <c r="K10" s="2">
        <v>545958.96406759205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4356810.0193348434</v>
      </c>
      <c r="H13" s="5">
        <f>G13/G5</f>
        <v>0.48023368862827248</v>
      </c>
      <c r="I13" s="1">
        <f>I14+I15</f>
        <v>157469</v>
      </c>
      <c r="J13" s="5">
        <f>I13/I5</f>
        <v>0.41072476544955178</v>
      </c>
      <c r="K13" s="3">
        <f>K14+K15</f>
        <v>1301995.2921941441</v>
      </c>
    </row>
    <row r="14" spans="1:11">
      <c r="E14" s="6" t="s">
        <v>15</v>
      </c>
      <c r="F14" s="6"/>
      <c r="G14" s="2">
        <v>3997826.2790423618</v>
      </c>
      <c r="H14" s="4">
        <f>G14/G7</f>
        <v>0.4847167382249602</v>
      </c>
      <c r="I14">
        <v>141941</v>
      </c>
      <c r="J14" s="4">
        <f>I14/I7</f>
        <v>0.39989125198267922</v>
      </c>
      <c r="K14" s="2">
        <v>1218448.534473971</v>
      </c>
    </row>
    <row r="15" spans="1:11">
      <c r="E15" s="6" t="s">
        <v>16</v>
      </c>
      <c r="F15" s="6"/>
      <c r="G15" s="2">
        <v>358983.74029248202</v>
      </c>
      <c r="H15" s="4">
        <f>G15/G8</f>
        <v>0.43538889642916401</v>
      </c>
      <c r="I15">
        <v>15528</v>
      </c>
      <c r="J15" s="4">
        <f>I15/I8</f>
        <v>0.54591477991843618</v>
      </c>
      <c r="K15" s="2">
        <v>83546.757720173002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3788333.1491632122</v>
      </c>
      <c r="H18" s="4">
        <f>G18/G5</f>
        <v>0.41757276399514898</v>
      </c>
      <c r="I18">
        <v>153474</v>
      </c>
      <c r="J18" s="4">
        <f>I18/I5</f>
        <v>0.40030464823301415</v>
      </c>
      <c r="K18" s="2">
        <v>892511.29207133502</v>
      </c>
    </row>
    <row r="19" spans="2:11">
      <c r="E19" s="6" t="s">
        <v>20</v>
      </c>
      <c r="F19" s="6"/>
      <c r="G19" s="2">
        <v>616779.81031550001</v>
      </c>
      <c r="H19" s="4">
        <f>G19/G5</f>
        <v>6.7985163930668613E-2</v>
      </c>
      <c r="I19">
        <v>20539</v>
      </c>
      <c r="J19" s="4">
        <f>I19/I5</f>
        <v>5.3571661454434483E-2</v>
      </c>
      <c r="K19" s="2">
        <v>613364.79080130404</v>
      </c>
    </row>
    <row r="20" spans="2:11">
      <c r="E20" s="6" t="s">
        <v>21</v>
      </c>
      <c r="F20" s="6"/>
      <c r="G20" s="2">
        <v>4667157.7339404151</v>
      </c>
      <c r="H20" s="4">
        <f>1-H18-H19</f>
        <v>0.51444207207418247</v>
      </c>
      <c r="I20">
        <v>209347</v>
      </c>
      <c r="J20" s="4">
        <f>1-J18-J19</f>
        <v>0.54612369031255137</v>
      </c>
      <c r="K20" s="2">
        <v>3095347.3164157239</v>
      </c>
    </row>
    <row r="21" spans="2:11">
      <c r="F21" t="s">
        <v>22</v>
      </c>
    </row>
    <row r="22" spans="2:11">
      <c r="F22" t="s">
        <v>23</v>
      </c>
      <c r="G22" s="2">
        <v>211053.57475479101</v>
      </c>
      <c r="H22" s="4">
        <f>G22/G20</f>
        <v>4.5221007470986306E-2</v>
      </c>
      <c r="I22">
        <v>10268</v>
      </c>
      <c r="J22" s="4">
        <f>I22/I20</f>
        <v>4.9047753251778146E-2</v>
      </c>
      <c r="K22" s="2">
        <v>827525.35133067204</v>
      </c>
    </row>
    <row r="23" spans="2:11">
      <c r="F23" t="s">
        <v>24</v>
      </c>
      <c r="G23" s="2">
        <f>G20-G22</f>
        <v>4456104.1591856238</v>
      </c>
      <c r="H23" s="4">
        <f>1-H22</f>
        <v>0.95477899252901366</v>
      </c>
      <c r="I23">
        <f>I20-I22</f>
        <v>199079</v>
      </c>
      <c r="J23" s="4">
        <f>1-J22</f>
        <v>0.95095224674822187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4440255.6784551525</v>
      </c>
      <c r="H26" s="4">
        <f>G26/G5</f>
        <v>0.48943156884373379</v>
      </c>
      <c r="I26">
        <v>170563</v>
      </c>
      <c r="J26" s="4">
        <f>I26/I5</f>
        <v>0.44487771033899942</v>
      </c>
      <c r="K26" s="2">
        <v>2782161.6055599889</v>
      </c>
    </row>
    <row r="27" spans="2:11">
      <c r="E27" s="6" t="s">
        <v>27</v>
      </c>
      <c r="F27" s="6"/>
      <c r="G27" s="2">
        <v>4609526.296218439</v>
      </c>
      <c r="H27" s="4">
        <f>G27/G5</f>
        <v>0.50808958991513686</v>
      </c>
      <c r="I27">
        <v>212025</v>
      </c>
      <c r="J27" s="4">
        <f>I27/I5</f>
        <v>0.55302261647969575</v>
      </c>
      <c r="K27" s="2">
        <v>1814662.7257279309</v>
      </c>
    </row>
    <row r="28" spans="2:11">
      <c r="E28" s="6" t="s">
        <v>28</v>
      </c>
      <c r="F28" s="6"/>
      <c r="G28" s="2">
        <v>19086.403631854999</v>
      </c>
      <c r="H28" s="4">
        <f>G28/G5</f>
        <v>2.103817696456076E-3</v>
      </c>
      <c r="I28">
        <v>626</v>
      </c>
      <c r="J28" s="4">
        <f>I28/I5</f>
        <v>1.6327893310519493E-3</v>
      </c>
      <c r="K28" s="2">
        <v>1556.966086182</v>
      </c>
    </row>
    <row r="29" spans="2:11">
      <c r="E29" s="6" t="s">
        <v>29</v>
      </c>
      <c r="F29" s="6"/>
      <c r="G29" s="2">
        <v>3402.3151136800002</v>
      </c>
      <c r="H29" s="4">
        <f>G29/G5</f>
        <v>3.7502354467310836E-4</v>
      </c>
      <c r="I29">
        <v>174</v>
      </c>
      <c r="J29" s="4">
        <f>I29/I5</f>
        <v>4.5384240192178783E-4</v>
      </c>
      <c r="K29" s="2">
        <v>2847.8848358109999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R2" sqref="R2"/>
    </sheetView>
  </sheetViews>
  <sheetFormatPr defaultRowHeight="30" customHeight="1"/>
  <cols>
    <col min="4" max="4" width="9.140625" customWidth="1"/>
    <col min="5" max="5" width="30.42578125" customWidth="1"/>
  </cols>
  <sheetData>
    <row r="1" spans="1:5" ht="48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10058191.680130061</v>
      </c>
    </row>
    <row r="4" spans="1:5">
      <c r="A4" t="s">
        <v>32</v>
      </c>
      <c r="B4">
        <f>'NEWT - EU'!$G$8</f>
        <v>785685.24993502721</v>
      </c>
    </row>
    <row r="5" spans="1:5">
      <c r="A5" t="s">
        <v>33</v>
      </c>
      <c r="B5">
        <f>'NEWT - EU'!$G$9</f>
        <v>209383.37916704899</v>
      </c>
    </row>
    <row r="6" spans="1:5">
      <c r="A6" t="s">
        <v>34</v>
      </c>
      <c r="B6">
        <f>'NEWT - EU'!$G$10</f>
        <v>158.17884171399999</v>
      </c>
    </row>
    <row r="15" spans="1:5">
      <c r="A15" t="s">
        <v>35</v>
      </c>
    </row>
    <row r="16" spans="1:5">
      <c r="A16" t="s">
        <v>31</v>
      </c>
      <c r="B16">
        <f>'NEWT - EU'!$I$7</f>
        <v>373129</v>
      </c>
    </row>
    <row r="17" spans="1:2">
      <c r="A17" t="s">
        <v>32</v>
      </c>
      <c r="B17">
        <f>'NEWT - EU'!$I$8</f>
        <v>34642</v>
      </c>
    </row>
    <row r="18" spans="1:2">
      <c r="A18" t="s">
        <v>33</v>
      </c>
      <c r="B18">
        <f>'NEWT - EU'!$I$9</f>
        <v>768681</v>
      </c>
    </row>
    <row r="19" spans="1:2">
      <c r="A19" t="s">
        <v>34</v>
      </c>
      <c r="B19">
        <f>'NEWT - EU'!$I$10</f>
        <v>1155</v>
      </c>
    </row>
    <row r="27" spans="1:2">
      <c r="A27" t="s">
        <v>18</v>
      </c>
    </row>
    <row r="28" spans="1:2">
      <c r="A28" t="s">
        <v>36</v>
      </c>
      <c r="B28">
        <f>'NEWT - EU'!$G$18</f>
        <v>5511815.3005827209</v>
      </c>
    </row>
    <row r="29" spans="1:2">
      <c r="A29" t="s">
        <v>37</v>
      </c>
      <c r="B29">
        <f>'NEWT - EU'!$G$19</f>
        <v>850744.61542627902</v>
      </c>
    </row>
    <row r="30" spans="1:2">
      <c r="A30" t="s">
        <v>38</v>
      </c>
      <c r="B30">
        <f>'NEWT - EU'!$G$22</f>
        <v>177631.69127480901</v>
      </c>
    </row>
    <row r="31" spans="1:2">
      <c r="A31" t="s">
        <v>39</v>
      </c>
      <c r="B31">
        <f>'NEWT - EU'!$G$23</f>
        <v>4303685.3227812797</v>
      </c>
    </row>
    <row r="40" spans="1:2">
      <c r="A40" t="s">
        <v>40</v>
      </c>
    </row>
    <row r="41" spans="1:2">
      <c r="A41" t="s">
        <v>41</v>
      </c>
      <c r="B41">
        <f>'NEWT - EU'!$G$26</f>
        <v>4868998.9636974288</v>
      </c>
    </row>
    <row r="42" spans="1:2">
      <c r="A42" t="s">
        <v>42</v>
      </c>
      <c r="B42">
        <f>'NEWT - EU'!$G$27</f>
        <v>5964895.9274700703</v>
      </c>
    </row>
    <row r="43" spans="1:2">
      <c r="A43" t="s">
        <v>43</v>
      </c>
      <c r="B43">
        <f>'NEWT - EU'!$G$28</f>
        <v>9343.5337272470006</v>
      </c>
    </row>
    <row r="44" spans="1:2">
      <c r="A44" t="s">
        <v>44</v>
      </c>
      <c r="B44">
        <f>'NEWT - EU'!$G$29</f>
        <v>638.50517034200004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2023-01-31T16:36:11Z</dcterms:created>
  <dcterms:modified xsi:type="dcterms:W3CDTF">2023-01-31T16:36:11Z</dcterms:modified>
</cp:coreProperties>
</file>