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25891CA-DD0E-4D45-B9D7-58008CA60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I13" i="5"/>
  <c r="J13" i="5" s="1"/>
  <c r="H13" i="5"/>
  <c r="G13" i="5"/>
  <c r="J10" i="5"/>
  <c r="H10" i="5"/>
  <c r="H9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I8" i="2"/>
  <c r="B17" i="3" s="1"/>
  <c r="G8" i="2"/>
  <c r="J7" i="2"/>
  <c r="J8" i="2" s="1"/>
  <c r="H7" i="2"/>
  <c r="H8" i="2" s="1"/>
  <c r="J5" i="2"/>
  <c r="H5" i="2"/>
</calcChain>
</file>

<file path=xl/sharedStrings.xml><?xml version="1.0" encoding="utf-8"?>
<sst xmlns="http://schemas.openxmlformats.org/spreadsheetml/2006/main" count="84" uniqueCount="47">
  <si>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November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</si>
  <si>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</si>
  <si>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</si>
  <si>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</si>
  <si>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</si>
  <si>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</si>
  <si>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</si>
  <si>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</si>
  <si>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</si>
  <si>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</si>
  <si>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</si>
  <si>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</si>
  <si>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</si>
  <si>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</si>
  <si>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</si>
  <si>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</si>
  <si>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</si>
  <si>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</si>
  <si>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</si>
  <si>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</si>
  <si>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</si>
  <si>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</si>
  <si>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</si>
  <si>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</si>
  <si>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</si>
  <si>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</si>
  <si>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</si>
  <si>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</si>
  <si>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</si>
  <si>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</si>
  <si>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</si>
  <si>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</si>
  <si>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</si>
  <si>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</si>
  <si>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</si>
  <si>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</si>
  <si>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</si>
  <si>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</si>
  <si>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</si>
  <si>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</si>
  <si>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</si>
  <si>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</si>
  <si>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</si>
  <si>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</si>
  <si>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</si>
  <si>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t>SFTR Public Data</t>
  </si>
  <si>
    <t>for week ending 25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</si>
</sst>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10644571.604817837</c:v>
                </c:pt>
                <c:pt idx="1">
                  <c:v>966265.20296505466</c:v>
                </c:pt>
                <c:pt idx="2">
                  <c:v>235337.614751788</c:v>
                </c:pt>
                <c:pt idx="3">
                  <c:v>243.79372918000001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9F-40E2-823A-648CE11B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376999</c:v>
                </c:pt>
                <c:pt idx="1">
                  <c:v>42202</c:v>
                </c:pt>
                <c:pt idx="2">
                  <c:v>917357</c:v>
                </c:pt>
                <c:pt idx="3">
                  <c:v>2627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61-4E3C-BE54-59C33597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6263747.2461779565</c:v>
                </c:pt>
                <c:pt idx="1">
                  <c:v>703783.93000645097</c:v>
                </c:pt>
                <c:pt idx="2">
                  <c:v>767459.21702125506</c:v>
                </c:pt>
                <c:pt idx="3">
                  <c:v>3875846.4145772299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C0-45EF-B1C1-A887D5CF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6245625.6441693064</c:v>
                </c:pt>
                <c:pt idx="1">
                  <c:v>5356758.7649890259</c:v>
                </c:pt>
                <c:pt idx="2">
                  <c:v>8221.7610421709996</c:v>
                </c:pt>
                <c:pt idx="3">
                  <c:v>230.63758238899999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1A7-4D45-8B71-7E77B6E6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11846418.21626386</v>
      </c>
      <c r="H4" s="5"/>
      <c r="I4" s="1">
        <v>1339185</v>
      </c>
      <c r="J4" s="5"/>
      <c r="K4" s="3">
        <v>1421974.9190033621</v>
      </c>
    </row>
    <row r="5" spans="1:11" x14ac:dyDescent="0.3">
      <c r="E5" s="6" t="s">
        <v>7</v>
      </c>
      <c r="F5" s="6"/>
      <c r="G5" s="2">
        <v>11610836.807782892</v>
      </c>
      <c r="H5" s="4">
        <f>G5/G4</f>
        <v>0.98011370152730715</v>
      </c>
      <c r="I5">
        <v>419201</v>
      </c>
      <c r="J5" s="4">
        <f>I5/I4</f>
        <v>0.31302695296019595</v>
      </c>
      <c r="K5" s="2">
        <v>1376908.988440867</v>
      </c>
    </row>
    <row r="6" spans="1:11" x14ac:dyDescent="0.3">
      <c r="F6" t="s">
        <v>8</v>
      </c>
    </row>
    <row r="7" spans="1:11" x14ac:dyDescent="0.3">
      <c r="F7" t="s">
        <v>9</v>
      </c>
      <c r="G7" s="2">
        <v>10644571.604817837</v>
      </c>
      <c r="H7" s="4">
        <f>G7/G5</f>
        <v>0.91677902127456012</v>
      </c>
      <c r="I7">
        <v>376999</v>
      </c>
      <c r="J7" s="4">
        <f>I7/I5</f>
        <v>0.89932753023012824</v>
      </c>
      <c r="K7" s="2">
        <v>1152270.7960405061</v>
      </c>
    </row>
    <row r="8" spans="1:11" x14ac:dyDescent="0.3">
      <c r="F8" t="s">
        <v>10</v>
      </c>
      <c r="G8" s="2">
        <f>G5-G7</f>
        <v>966265.20296505466</v>
      </c>
      <c r="H8" s="4">
        <f>1-H7</f>
        <v>8.3220978725439876E-2</v>
      </c>
      <c r="I8">
        <f>I5-I7</f>
        <v>42202</v>
      </c>
      <c r="J8" s="4">
        <f>1-J7</f>
        <v>0.10067246976987176</v>
      </c>
      <c r="K8" s="2">
        <f>K5-K7</f>
        <v>224638.19240036095</v>
      </c>
    </row>
    <row r="9" spans="1:11" x14ac:dyDescent="0.3">
      <c r="E9" s="6" t="s">
        <v>11</v>
      </c>
      <c r="F9" s="6"/>
      <c r="G9" s="2">
        <v>235337.614751788</v>
      </c>
      <c r="H9" s="4">
        <f>1-H5-H10</f>
        <v>1.9865718941839781E-2</v>
      </c>
      <c r="I9">
        <v>917357</v>
      </c>
      <c r="J9" s="4">
        <f>1-J5-J10</f>
        <v>0.68501140619107892</v>
      </c>
      <c r="K9" s="2">
        <v>44815.421063911999</v>
      </c>
    </row>
    <row r="10" spans="1:11" x14ac:dyDescent="0.3">
      <c r="E10" s="6" t="s">
        <v>12</v>
      </c>
      <c r="F10" s="6"/>
      <c r="G10" s="2">
        <v>243.79372918000001</v>
      </c>
      <c r="H10" s="4">
        <f>G10/G4</f>
        <v>2.0579530853072316E-5</v>
      </c>
      <c r="I10">
        <v>2627</v>
      </c>
      <c r="J10" s="4">
        <f>I10/I4</f>
        <v>1.9616408487251576E-3</v>
      </c>
      <c r="K10" s="2">
        <v>250.50949858300001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7389095.1586475866</v>
      </c>
      <c r="H13" s="5">
        <f>G13/G5</f>
        <v>0.6363964355863293</v>
      </c>
      <c r="I13" s="1">
        <f>I14+I15</f>
        <v>280210</v>
      </c>
      <c r="J13" s="5">
        <f>I13/I5</f>
        <v>0.66843829093919149</v>
      </c>
      <c r="K13" s="3">
        <f>K14+K15</f>
        <v>356638.62841757102</v>
      </c>
    </row>
    <row r="14" spans="1:11" x14ac:dyDescent="0.3">
      <c r="E14" s="6" t="s">
        <v>15</v>
      </c>
      <c r="F14" s="6"/>
      <c r="G14" s="2">
        <v>6758963.9838108392</v>
      </c>
      <c r="H14" s="4">
        <f>G14/G7</f>
        <v>0.63496815416711239</v>
      </c>
      <c r="I14">
        <v>252564</v>
      </c>
      <c r="J14" s="4">
        <f>I14/I7</f>
        <v>0.66993281149286865</v>
      </c>
      <c r="K14" s="2">
        <v>347149.03174435103</v>
      </c>
    </row>
    <row r="15" spans="1:11" x14ac:dyDescent="0.3">
      <c r="E15" s="6" t="s">
        <v>16</v>
      </c>
      <c r="F15" s="6"/>
      <c r="G15" s="2">
        <v>630131.174836747</v>
      </c>
      <c r="H15" s="4">
        <f>G15/G8</f>
        <v>0.65213067065143593</v>
      </c>
      <c r="I15">
        <v>27646</v>
      </c>
      <c r="J15" s="4">
        <f>I15/I8</f>
        <v>0.65508743661437852</v>
      </c>
      <c r="K15" s="2">
        <v>9489.5966732199995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6263747.2461779565</v>
      </c>
      <c r="H18" s="4">
        <f>G18/G5</f>
        <v>0.5394742299693065</v>
      </c>
      <c r="I18">
        <v>263985</v>
      </c>
      <c r="J18" s="4">
        <f>I18/I5</f>
        <v>0.62973370769630799</v>
      </c>
      <c r="K18" s="2">
        <v>221915.11374976899</v>
      </c>
    </row>
    <row r="19" spans="2:11" x14ac:dyDescent="0.3">
      <c r="E19" s="6" t="s">
        <v>20</v>
      </c>
      <c r="F19" s="6"/>
      <c r="G19" s="2">
        <v>703783.93000645097</v>
      </c>
      <c r="H19" s="4">
        <f>G19/G5</f>
        <v>6.0614402015769925E-2</v>
      </c>
      <c r="I19">
        <v>14926</v>
      </c>
      <c r="J19" s="4">
        <f>I19/I5</f>
        <v>3.5605831092960179E-2</v>
      </c>
      <c r="K19" s="2">
        <v>145654.260637534</v>
      </c>
    </row>
    <row r="20" spans="2:11" x14ac:dyDescent="0.3">
      <c r="E20" s="6" t="s">
        <v>21</v>
      </c>
      <c r="F20" s="6"/>
      <c r="G20" s="2">
        <v>4643305.6315984847</v>
      </c>
      <c r="H20" s="4">
        <f>1-H18-H19</f>
        <v>0.39991136801492355</v>
      </c>
      <c r="I20">
        <v>140290</v>
      </c>
      <c r="J20" s="4">
        <f>1-J18-J19</f>
        <v>0.33466046121073184</v>
      </c>
      <c r="K20" s="2">
        <v>1009339.614053564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767459.21702125506</v>
      </c>
      <c r="H22" s="4">
        <f>G22/G20</f>
        <v>0.16528294235007157</v>
      </c>
      <c r="I22">
        <v>15044</v>
      </c>
      <c r="J22" s="4">
        <f>I22/I20</f>
        <v>0.10723501318696985</v>
      </c>
      <c r="K22" s="2">
        <v>33301.378673539999</v>
      </c>
    </row>
    <row r="23" spans="2:11" x14ac:dyDescent="0.3">
      <c r="F23" t="s">
        <v>24</v>
      </c>
      <c r="G23" s="2">
        <f>G20-G22</f>
        <v>3875846.4145772299</v>
      </c>
      <c r="H23" s="4">
        <f>1-H22</f>
        <v>0.83471705764992843</v>
      </c>
      <c r="I23">
        <f>I20-I22</f>
        <v>125246</v>
      </c>
      <c r="J23" s="4">
        <f>1-J22</f>
        <v>0.89276498681303018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6245625.6441693064</v>
      </c>
      <c r="H26" s="4">
        <f>G26/G5</f>
        <v>0.53791348096312785</v>
      </c>
      <c r="I26">
        <v>238874</v>
      </c>
      <c r="J26" s="4">
        <f>I26/I5</f>
        <v>0.56983165593593532</v>
      </c>
      <c r="K26" s="2">
        <v>417434.29259228002</v>
      </c>
    </row>
    <row r="27" spans="2:11" x14ac:dyDescent="0.3">
      <c r="E27" s="6" t="s">
        <v>27</v>
      </c>
      <c r="F27" s="6"/>
      <c r="G27" s="2">
        <v>5356758.7649890259</v>
      </c>
      <c r="H27" s="4">
        <f>G27/G5</f>
        <v>0.46135854406276061</v>
      </c>
      <c r="I27">
        <v>180121</v>
      </c>
      <c r="J27" s="4">
        <f>I27/I5</f>
        <v>0.42967693302258342</v>
      </c>
      <c r="K27" s="2">
        <v>959376.43584858696</v>
      </c>
    </row>
    <row r="28" spans="2:11" x14ac:dyDescent="0.3">
      <c r="E28" s="6" t="s">
        <v>28</v>
      </c>
      <c r="F28" s="6"/>
      <c r="G28" s="2">
        <v>8221.7610421709996</v>
      </c>
      <c r="H28" s="4">
        <f>G28/G5</f>
        <v>7.0811098099835912E-4</v>
      </c>
      <c r="I28">
        <v>196</v>
      </c>
      <c r="J28" s="4">
        <f>I28/I5</f>
        <v>4.6755613655501778E-4</v>
      </c>
      <c r="K28" s="2">
        <v>98.26</v>
      </c>
    </row>
    <row r="29" spans="2:11" x14ac:dyDescent="0.3">
      <c r="E29" s="6" t="s">
        <v>29</v>
      </c>
      <c r="F29" s="6"/>
      <c r="G29" s="2">
        <v>230.63758238899999</v>
      </c>
      <c r="H29" s="4">
        <f>G29/G5</f>
        <v>1.9863993113261284E-5</v>
      </c>
      <c r="I29">
        <v>10</v>
      </c>
      <c r="J29" s="4">
        <f>I29/I5</f>
        <v>2.3854904926276415E-5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12671466.51031003</v>
      </c>
      <c r="H4" s="5"/>
      <c r="I4" s="1">
        <v>2488077</v>
      </c>
      <c r="J4" s="5"/>
      <c r="K4" s="3">
        <v>198105576.8816945</v>
      </c>
    </row>
    <row r="5" spans="1:11" x14ac:dyDescent="0.3">
      <c r="E5" s="6" t="s">
        <v>7</v>
      </c>
      <c r="F5" s="6"/>
      <c r="G5" s="2">
        <v>10743680.088550201</v>
      </c>
      <c r="H5" s="4">
        <f>G5/G4</f>
        <v>0.84786398478887171</v>
      </c>
      <c r="I5">
        <v>449270</v>
      </c>
      <c r="J5" s="4">
        <f>I5/I4</f>
        <v>0.18056917048789084</v>
      </c>
      <c r="K5" s="2">
        <v>5367596.1406994844</v>
      </c>
    </row>
    <row r="6" spans="1:11" x14ac:dyDescent="0.3">
      <c r="F6" t="s">
        <v>8</v>
      </c>
    </row>
    <row r="7" spans="1:11" x14ac:dyDescent="0.3">
      <c r="F7" t="s">
        <v>9</v>
      </c>
      <c r="G7" s="2">
        <v>9728083.9077245127</v>
      </c>
      <c r="H7" s="4">
        <f>G7/G5</f>
        <v>0.90547036281282856</v>
      </c>
      <c r="I7">
        <v>407097</v>
      </c>
      <c r="J7" s="4">
        <f>I7/I5</f>
        <v>0.9061299441315912</v>
      </c>
      <c r="K7" s="2">
        <v>4908887.8613602817</v>
      </c>
    </row>
    <row r="8" spans="1:11" x14ac:dyDescent="0.3">
      <c r="F8" t="s">
        <v>10</v>
      </c>
      <c r="G8" s="2">
        <f>G5-G7</f>
        <v>1015596.1808256879</v>
      </c>
      <c r="H8" s="4">
        <f>1-H7</f>
        <v>9.4529637187171445E-2</v>
      </c>
      <c r="I8">
        <f>I5-I7</f>
        <v>42173</v>
      </c>
      <c r="J8" s="4">
        <f>1-J7</f>
        <v>9.3870055868408797E-2</v>
      </c>
      <c r="K8" s="2">
        <f>K5-K7</f>
        <v>458708.27933920268</v>
      </c>
    </row>
    <row r="9" spans="1:11" x14ac:dyDescent="0.3">
      <c r="E9" s="6" t="s">
        <v>11</v>
      </c>
      <c r="F9" s="6"/>
      <c r="G9" s="2">
        <v>1686892.91868764</v>
      </c>
      <c r="H9" s="4">
        <f>1-H5-H10</f>
        <v>0.13312531089555535</v>
      </c>
      <c r="I9">
        <v>1615312</v>
      </c>
      <c r="J9" s="4">
        <f>1-J5-J10</f>
        <v>0.64922106510369249</v>
      </c>
      <c r="K9" s="2">
        <v>192202980.33362877</v>
      </c>
    </row>
    <row r="10" spans="1:11" x14ac:dyDescent="0.3">
      <c r="E10" s="6" t="s">
        <v>12</v>
      </c>
      <c r="F10" s="6"/>
      <c r="G10" s="2">
        <v>240893.50307218899</v>
      </c>
      <c r="H10" s="4">
        <f>G10/G4</f>
        <v>1.901070431557295E-2</v>
      </c>
      <c r="I10">
        <v>423495</v>
      </c>
      <c r="J10" s="4">
        <f>I10/I4</f>
        <v>0.17020976440841662</v>
      </c>
      <c r="K10" s="2">
        <v>535000.40736626706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5337773.934127802</v>
      </c>
      <c r="H13" s="5">
        <f>G13/G5</f>
        <v>0.49682919540915932</v>
      </c>
      <c r="I13" s="1">
        <f>I14+I15</f>
        <v>172524</v>
      </c>
      <c r="J13" s="5">
        <f>I13/I5</f>
        <v>0.38400961559863778</v>
      </c>
      <c r="K13" s="3">
        <f>K14+K15</f>
        <v>1664287.971975263</v>
      </c>
    </row>
    <row r="14" spans="1:11" x14ac:dyDescent="0.3">
      <c r="E14" s="6" t="s">
        <v>15</v>
      </c>
      <c r="F14" s="6"/>
      <c r="G14" s="2">
        <v>4930693.4023381276</v>
      </c>
      <c r="H14" s="4">
        <f>G14/G7</f>
        <v>0.50685144670914561</v>
      </c>
      <c r="I14">
        <v>156243</v>
      </c>
      <c r="J14" s="4">
        <f>I14/I7</f>
        <v>0.38379796461285637</v>
      </c>
      <c r="K14" s="2">
        <v>1557499.2903759589</v>
      </c>
    </row>
    <row r="15" spans="1:11" x14ac:dyDescent="0.3">
      <c r="E15" s="6" t="s">
        <v>16</v>
      </c>
      <c r="F15" s="6"/>
      <c r="G15" s="2">
        <v>407080.53178967402</v>
      </c>
      <c r="H15" s="4">
        <f>G15/G8</f>
        <v>0.40082912822566369</v>
      </c>
      <c r="I15">
        <v>16281</v>
      </c>
      <c r="J15" s="4">
        <f>I15/I8</f>
        <v>0.38605268773860052</v>
      </c>
      <c r="K15" s="2">
        <v>106788.68159930401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4565482.6164643038</v>
      </c>
      <c r="H18" s="4">
        <f>G18/G5</f>
        <v>0.42494588249419757</v>
      </c>
      <c r="I18">
        <v>169824</v>
      </c>
      <c r="J18" s="4">
        <f>I18/I5</f>
        <v>0.37799986645001893</v>
      </c>
      <c r="K18" s="2">
        <v>1268328.760067123</v>
      </c>
    </row>
    <row r="19" spans="2:11" x14ac:dyDescent="0.3">
      <c r="E19" s="6" t="s">
        <v>20</v>
      </c>
      <c r="F19" s="6"/>
      <c r="G19" s="2">
        <v>597119.70390386402</v>
      </c>
      <c r="H19" s="4">
        <f>G19/G5</f>
        <v>5.557869361171959E-2</v>
      </c>
      <c r="I19">
        <v>30781</v>
      </c>
      <c r="J19" s="4">
        <f>I19/I5</f>
        <v>6.8513366127273129E-2</v>
      </c>
      <c r="K19" s="2">
        <v>571247.43009614595</v>
      </c>
    </row>
    <row r="20" spans="2:11" x14ac:dyDescent="0.3">
      <c r="E20" s="6" t="s">
        <v>21</v>
      </c>
      <c r="F20" s="6"/>
      <c r="G20" s="2">
        <v>5581077.7681820327</v>
      </c>
      <c r="H20" s="4">
        <f>1-H18-H19</f>
        <v>0.51947542389408274</v>
      </c>
      <c r="I20">
        <v>248632</v>
      </c>
      <c r="J20" s="4">
        <f>1-J18-J19</f>
        <v>0.55348676742270797</v>
      </c>
      <c r="K20" s="2">
        <v>3510415.6299563348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337119.39958226</v>
      </c>
      <c r="H22" s="4">
        <f>G22/G20</f>
        <v>6.0403996071187606E-2</v>
      </c>
      <c r="I22">
        <v>26620</v>
      </c>
      <c r="J22" s="4">
        <f>I22/I20</f>
        <v>0.10706586441005181</v>
      </c>
      <c r="K22" s="2">
        <v>830506.02694679797</v>
      </c>
    </row>
    <row r="23" spans="2:11" x14ac:dyDescent="0.3">
      <c r="F23" t="s">
        <v>24</v>
      </c>
      <c r="G23" s="2">
        <f>G20-G22</f>
        <v>5243958.3685997725</v>
      </c>
      <c r="H23" s="4">
        <f>1-H22</f>
        <v>0.93959600392881237</v>
      </c>
      <c r="I23">
        <f>I20-I22</f>
        <v>222012</v>
      </c>
      <c r="J23" s="4">
        <f>1-J22</f>
        <v>0.89293413558994816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5763646.9202730469</v>
      </c>
      <c r="H26" s="4">
        <f>G26/G5</f>
        <v>0.53646859109435929</v>
      </c>
      <c r="I26">
        <v>232071</v>
      </c>
      <c r="J26" s="4">
        <f>I26/I5</f>
        <v>0.51655129432189995</v>
      </c>
      <c r="K26" s="2">
        <v>3405938.3813937432</v>
      </c>
    </row>
    <row r="27" spans="2:11" x14ac:dyDescent="0.3">
      <c r="E27" s="6" t="s">
        <v>27</v>
      </c>
      <c r="F27" s="6"/>
      <c r="G27" s="2">
        <v>4954100.0865114909</v>
      </c>
      <c r="H27" s="4">
        <f>G27/G5</f>
        <v>0.46111761013725594</v>
      </c>
      <c r="I27">
        <v>216344</v>
      </c>
      <c r="J27" s="4">
        <f>I27/I5</f>
        <v>0.48154561844770405</v>
      </c>
      <c r="K27" s="2">
        <v>1954814.191442901</v>
      </c>
    </row>
    <row r="28" spans="2:11" x14ac:dyDescent="0.3">
      <c r="E28" s="6" t="s">
        <v>28</v>
      </c>
      <c r="F28" s="6"/>
      <c r="G28" s="2">
        <v>22118.175478560999</v>
      </c>
      <c r="H28" s="4">
        <f>G28/G5</f>
        <v>2.0587150116404595E-3</v>
      </c>
      <c r="I28">
        <v>666</v>
      </c>
      <c r="J28" s="4">
        <f>I28/I5</f>
        <v>1.4824047899926547E-3</v>
      </c>
      <c r="K28" s="2">
        <v>3716.6866230099999</v>
      </c>
    </row>
    <row r="29" spans="2:11" x14ac:dyDescent="0.3">
      <c r="E29" s="6" t="s">
        <v>29</v>
      </c>
      <c r="F29" s="6"/>
      <c r="G29" s="2">
        <v>3814.9062871020001</v>
      </c>
      <c r="H29" s="4">
        <f>G29/G5</f>
        <v>3.5508375674436153E-4</v>
      </c>
      <c r="I29">
        <v>184</v>
      </c>
      <c r="J29" s="4">
        <f>I29/I5</f>
        <v>4.09553275313286E-4</v>
      </c>
      <c r="K29" s="2">
        <v>3126.5952398300001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T7" sqref="T7"/>
    </sheetView>
  </sheetViews>
  <sheetFormatPr defaultRowHeight="30" customHeight="1" x14ac:dyDescent="0.3"/>
  <cols>
    <col min="5" max="5" width="36" customWidth="1"/>
  </cols>
  <sheetData>
    <row r="1" spans="1:5" ht="30" customHeight="1" x14ac:dyDescent="0.5">
      <c r="E1" s="17" t="s">
        <v>45</v>
      </c>
    </row>
    <row r="2" spans="1:5" x14ac:dyDescent="0.3">
      <c r="A2" t="s">
        <v>30</v>
      </c>
      <c r="E2" t="s">
        <v>46</v>
      </c>
    </row>
    <row r="3" spans="1:5" x14ac:dyDescent="0.3">
      <c r="A3" t="s">
        <v>31</v>
      </c>
      <c r="B3">
        <f>'NEWT - EU'!$G$7</f>
        <v>10644571.604817837</v>
      </c>
    </row>
    <row r="4" spans="1:5" x14ac:dyDescent="0.3">
      <c r="A4" t="s">
        <v>32</v>
      </c>
      <c r="B4">
        <f>'NEWT - EU'!$G$8</f>
        <v>966265.20296505466</v>
      </c>
    </row>
    <row r="5" spans="1:5" x14ac:dyDescent="0.3">
      <c r="A5" t="s">
        <v>33</v>
      </c>
      <c r="B5">
        <f>'NEWT - EU'!$G$9</f>
        <v>235337.614751788</v>
      </c>
    </row>
    <row r="6" spans="1:5" x14ac:dyDescent="0.3">
      <c r="A6" t="s">
        <v>34</v>
      </c>
      <c r="B6">
        <f>'NEWT - EU'!$G$10</f>
        <v>243.79372918000001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EU'!$I$7</f>
        <v>376999</v>
      </c>
    </row>
    <row r="17" spans="1:2" x14ac:dyDescent="0.3">
      <c r="A17" t="s">
        <v>32</v>
      </c>
      <c r="B17">
        <f>'NEWT - EU'!$I$8</f>
        <v>42202</v>
      </c>
    </row>
    <row r="18" spans="1:2" x14ac:dyDescent="0.3">
      <c r="A18" t="s">
        <v>33</v>
      </c>
      <c r="B18">
        <f>'NEWT - EU'!$I$9</f>
        <v>917357</v>
      </c>
    </row>
    <row r="19" spans="1:2" x14ac:dyDescent="0.3">
      <c r="A19" t="s">
        <v>34</v>
      </c>
      <c r="B19">
        <f>'NEWT - EU'!$I$10</f>
        <v>2627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EU'!$G$18</f>
        <v>6263747.2461779565</v>
      </c>
    </row>
    <row r="29" spans="1:2" x14ac:dyDescent="0.3">
      <c r="A29" t="s">
        <v>37</v>
      </c>
      <c r="B29">
        <f>'NEWT - EU'!$G$19</f>
        <v>703783.93000645097</v>
      </c>
    </row>
    <row r="30" spans="1:2" x14ac:dyDescent="0.3">
      <c r="A30" t="s">
        <v>38</v>
      </c>
      <c r="B30">
        <f>'NEWT - EU'!$G$22</f>
        <v>767459.21702125506</v>
      </c>
    </row>
    <row r="31" spans="1:2" x14ac:dyDescent="0.3">
      <c r="A31" t="s">
        <v>39</v>
      </c>
      <c r="B31">
        <f>'NEWT - EU'!$G$23</f>
        <v>3875846.4145772299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EU'!$G$26</f>
        <v>6245625.6441693064</v>
      </c>
    </row>
    <row r="42" spans="1:2" x14ac:dyDescent="0.3">
      <c r="A42" t="s">
        <v>42</v>
      </c>
      <c r="B42">
        <f>'NEWT - EU'!$G$27</f>
        <v>5356758.7649890259</v>
      </c>
    </row>
    <row r="43" spans="1:2" x14ac:dyDescent="0.3">
      <c r="A43" t="s">
        <v>43</v>
      </c>
      <c r="B43">
        <f>'NEWT - EU'!$G$28</f>
        <v>8221.7610421709996</v>
      </c>
    </row>
    <row r="44" spans="1:2" x14ac:dyDescent="0.3">
      <c r="A44" t="s">
        <v>44</v>
      </c>
      <c r="B44">
        <f>'NEWT - EU'!$G$29</f>
        <v>230.63758238899999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2022-12-14T10:42:59Z</dcterms:created>
  <dcterms:modified xsi:type="dcterms:W3CDTF">2022-12-14T10:43:00Z</dcterms:modified>
</cp:coreProperties>
</file>