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sharedStrings+xml" PartName="/xl/sharedStrings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worksheet+xml" PartName="/xl/worksheets/sheet3.xml"/>
  <Override ContentType="application/vnd.openxmlformats-officedocument.drawing+xml" PartName="/xl/drawings/drawing3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NEWT - EU" sheetId="2" r:id="rId2"/>
    <sheet name="Outstanding - EU" sheetId="5" r:id="rId6"/>
    <sheet name="Images - EU" sheetId="3" r:id="rId4"/>
  </sheets>
  <calcPr fullCalcOnLoad="1"/>
</workbook>
</file>

<file path=xl/sharedStrings.xml><?xml version="1.0" encoding="utf-8"?>
<sst xmlns="http://schemas.openxmlformats.org/spreadsheetml/2006/main" count="45" uniqueCount="45">
  <si>
    <d:r xmlns:d="http://schemas.openxmlformats.org/spreadsheetml/2006/main">
      <d:rPr>
        <d:b/>
        <d:sz val="20"/>
        <d:rFont val="Calibri"/>
      </d:rPr>
      <d:t xml:space="preserve">SFTR Public Data
</d:t>
    </d:r>
    <d:r xmlns:d="http://schemas.openxmlformats.org/spreadsheetml/2006/main">
      <d:rPr>
        <d:b/>
        <d:sz val="9"/>
        <d:color rgb="FF000000"/>
        <d:rFont val="Calibri"/>
      </d:rPr>
      <d:t xml:space="preserve">for week ending 24 November 2023</d:t>
    </d: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</si>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</sst>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>
  <numFmts count="4">
    <numFmt numFmtId="164" formatCode="###\ ###\ ###\ ###\ ###\ ##0.00"/>
    <numFmt numFmtId="165" formatCode="#0.0%"/>
    <numFmt numFmtId="166" formatCode="### ### ### ### ### ##0.00"/>
    <numFmt numFmtId="167" formatCode="### ### ### ### ### ##0"/>
  </numFmts>
  <fonts count="3">
    <font>
      <sz val="11"/>
      <name val="Calibri"/>
    </font>
    <font>
      <b/>
      <sz val="11"/>
      <name val="Calibri"/>
    </font>
    <font>
      <sz val="11"/>
      <color rgb="FFFFFFFF" tint="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 tint="0"/>
      </patternFill>
    </fill>
    <fill>
      <patternFill patternType="solid">
        <fgColor rgb="FF366092" tint="0"/>
      </patternFill>
    </fill>
  </fills>
  <borders count="1">
    <border>
      <left/>
      <right/>
      <top/>
      <bottom/>
      <diagonal/>
    </border>
  </borders>
  <cellStyleXfs count="1">
    <xf numFmtId="0" fontId="0"/>
  </cellStyleXfs>
  <cellXfs count="10">
    <xf numFmtId="0" applyNumberFormat="1" fontId="0" applyFont="1" xfId="0" applyProtection="1"/>
    <xf numFmtId="0" applyNumberFormat="1" fontId="0" applyFont="1" xfId="0" applyProtection="1" applyAlignment="1">
      <alignment horizontal="center" vertical="center" wrapText="1"/>
    </xf>
    <xf numFmtId="0" applyNumberFormat="1" fontId="1" applyFont="1" fillId="2" applyFill="1" xfId="0" applyProtection="1"/>
    <xf numFmtId="0" applyNumberFormat="1" fontId="2" applyFont="1" fillId="3" applyFill="1" xfId="0" applyProtection="1"/>
    <xf numFmtId="164" applyNumberFormat="1" fontId="0" applyFont="1" xfId="0" applyProtection="1"/>
    <xf numFmtId="164" applyNumberFormat="1" fontId="1" applyFont="1" fillId="2" applyFill="1" xfId="0" applyProtection="1"/>
    <xf numFmtId="164" applyNumberFormat="1" fontId="2" applyFont="1" fillId="3" applyFill="1" xfId="0" applyProtection="1"/>
    <xf numFmtId="165" applyNumberFormat="1" fontId="0" applyFont="1" xfId="0" applyProtection="1"/>
    <xf numFmtId="165" applyNumberFormat="1" fontId="1" applyFont="1" fillId="2" applyFill="1" xfId="0" applyProtection="1"/>
    <xf numFmtId="165" applyNumberFormat="1" fontId="2" applyFont="1" fillId="3" applyFill="1" xfId="0" applyProtection="1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worksheet" Target="worksheets/sheet3.xml"/><Relationship Id="rId6" Type="http://schemas.openxmlformats.org/officeDocument/2006/relationships/worksheet" Target="worksheets/sheet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New Reported Loan Values</a:t>
            </a:r>
          </a:p>
        </c:rich>
      </c:tx>
      <c:layout/>
      <c:overlay val="0"/>
    </c:title>
    <c:plotArea>
      <c:layout/>
      <c:pie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dLbls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numFmt c:formatCode="0.00%" c:sourceLinked="0"/>
          </c:dLbls>
          <c:explosion val="5"/>
          <c:cat>
            <c:numRef>
              <c:f>'Images - EU'!$A$2:$A$5</c:f>
            </c:numRef>
          </c:cat>
          <c:val>
            <c:numRef>
              <c:f>'Images - EU'!$B$2:$B$5</c:f>
            </c:numRef>
          </c:val>
        </ser>
      </c:pieChart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  <c:roundedCorners val="0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New Reported Transaction Numbers</a:t>
            </a:r>
          </a:p>
        </c:rich>
      </c:tx>
      <c:layout/>
      <c:overlay val="0"/>
    </c:title>
    <c:plotArea>
      <c:layout/>
      <c:pie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dLbls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numFmt c:formatCode="0.00%" c:sourceLinked="0"/>
          </c:dLbls>
          <c:explosion val="5"/>
          <c:cat>
            <c:numRef>
              <c:f>'Images - EU'!$A$15:$A$18</c:f>
            </c:numRef>
          </c:cat>
          <c:val>
            <c:numRef>
              <c:f>'Images - EU'!$B$15:$B$18</c:f>
            </c:numRef>
          </c:val>
        </ser>
      </c:pieChart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  <c:roundedCorners val="0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Execution Venue</a:t>
            </a:r>
          </a:p>
        </c:rich>
      </c:tx>
      <c:layout/>
      <c:overlay val="0"/>
    </c:title>
    <c:plotArea>
      <c:layout/>
      <c:pie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dLbls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numFmt c:formatCode="0.00%" c:sourceLinked="0"/>
          </c:dLbls>
          <c:explosion val="5"/>
          <c:cat>
            <c:numRef>
              <c:f>'Images - EU'!$A$27:$A$30</c:f>
            </c:numRef>
          </c:cat>
          <c:val>
            <c:numRef>
              <c:f>'Images - EU'!$B$27:$B$30</c:f>
            </c:numRef>
          </c:val>
        </ser>
      </c:pieChart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  <c:roundedCorners val="0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Location of Counterparties</a:t>
            </a:r>
          </a:p>
        </c:rich>
      </c:tx>
      <c:layout/>
      <c:overlay val="0"/>
    </c:title>
    <c:plotArea>
      <c:layout/>
      <c:pie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dLbls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numFmt c:formatCode="0.00%" c:sourceLinked="0"/>
          </c:dLbls>
          <c:explosion val="5"/>
          <c:cat>
            <c:numRef>
              <c:f>'Images - EU'!$A$40:$A$43</c:f>
            </c:numRef>
          </c:cat>
          <c:val>
            <c:numRef>
              <c:f>'Images - EU'!$B$40:$B$43</c:f>
            </c:numRef>
          </c:val>
        </ser>
      </c:pieChart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  <c:roundedCorners val="0"/>
</c:chartSpace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/Relationship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graphicFrame xmlns="http://schemas.openxmlformats.org/drawingml/2006/spreadsheetDrawing" macro="">
      <xdr:nvGraphicFramePr>
        <xdr:cNvPr id="0" name="New Reported Loan Value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graphicFrame xmlns="http://schemas.openxmlformats.org/drawingml/2006/spreadsheetDrawing" macro="">
      <xdr:nvGraphicFramePr>
        <xdr:cNvPr id="1" name="New Reported Transaction Number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graphicFrame xmlns="http://schemas.openxmlformats.org/drawingml/2006/spreadsheetDrawing" macro="">
      <xdr:nvGraphicFramePr>
        <xdr:cNvPr id="2" name="Execution Ven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 xmlns="http://schemas.openxmlformats.org/drawingml/2006/spreadsheetDrawing"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graphicFrame xmlns="http://schemas.openxmlformats.org/drawingml/2006/spreadsheetDrawing" macro="">
      <xdr:nvGraphicFramePr>
        <xdr:cNvPr id="3" name="Location of Counterpartie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graphicFrame>
    <clientData xmlns="http://schemas.openxmlformats.org/drawingml/2006/spreadsheetDrawing"/>
  </xdr:twoCellAnchor>
</xdr:wsDr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2.xml><?xml version="1.0" encoding="utf-8"?>
<worksheet xmlns:r="http://schemas.openxmlformats.org/officeDocument/2006/relationships" xmlns="http://schemas.openxmlformats.org/spreadsheetml/2006/main">
  <dimension ref="B1:K29"/>
  <sheetViews>
    <sheetView workbookViewId="0"/>
  </sheetViews>
  <sheetFormatPr defaultRowHeight="15"/>
  <cols>
    <col min="2" max="2" width="9.140625" customWidth="1"/>
    <col min="3" max="3" width="2" customWidth="1"/>
    <col min="4" max="4" width="2" customWidth="1"/>
    <col min="5" max="5" width="2" customWidth="1"/>
    <col min="6" max="6" width="53.4345485142299" customWidth="1"/>
    <col min="7" max="7" width="19.4554770333426" customWidth="1" style="4"/>
    <col min="8" max="8" width="11.4857984270368" customWidth="1" style="7"/>
    <col min="9" max="9" width="23.2234279087612" customWidth="1"/>
    <col min="10" max="10" width="11.4857984270368" customWidth="1" style="7"/>
    <col min="11" max="11" width="32.004396711077" customWidth="1" style="4"/>
  </cols>
  <sheetData>
    <row r="1" ht="80" customHeight="1">
      <c r="F1" s="1" t="s">
        <v>0</v>
      </c>
    </row>
    <row r="2">
      <c r="G2" s="5" t="s">
        <v>1</v>
      </c>
      <c r="H2" s="8" t="s">
        <v>2</v>
      </c>
      <c r="I2" s="2" t="s">
        <v>3</v>
      </c>
      <c r="J2" s="8" t="s">
        <v>2</v>
      </c>
      <c r="K2" s="5" t="s">
        <v>4</v>
      </c>
    </row>
    <row r="3">
      <c r="B3" s="3" t="s">
        <v>5</v>
      </c>
      <c r="C3" s="3"/>
      <c r="D3" s="3"/>
      <c r="E3" s="3"/>
      <c r="F3" s="3"/>
      <c r="G3" s="6"/>
      <c r="H3" s="9"/>
      <c r="I3" s="3"/>
      <c r="J3" s="9"/>
      <c r="K3" s="6"/>
    </row>
    <row r="4">
      <c r="B4" s="2"/>
      <c r="C4" s="2"/>
      <c r="D4" s="2" t="s">
        <v>6</v>
      </c>
      <c r="E4" s="2"/>
      <c r="F4" s="2"/>
      <c r="G4" s="5">
        <v>12752145.660452552</v>
      </c>
      <c r="H4" s="8"/>
      <c r="I4" s="2">
        <v>1353711</v>
      </c>
      <c r="J4" s="8"/>
      <c r="K4" s="5">
        <v>1468282.911082478</v>
      </c>
    </row>
    <row r="5">
      <c r="E5" s="0" t="s">
        <v>7</v>
      </c>
      <c r="G5" s="4">
        <v>12384345.569803257</v>
      </c>
      <c r="H5" s="7">
        <f>=G5/G4</f>
      </c>
      <c r="I5" s="0">
        <v>448354</v>
      </c>
      <c r="J5" s="7">
        <f>=I5/I4</f>
      </c>
      <c r="K5" s="4">
        <v>1367806.2558548639</v>
      </c>
    </row>
    <row r="6">
      <c r="F6" s="0" t="s">
        <v>8</v>
      </c>
    </row>
    <row r="7">
      <c r="F7" s="0" t="s">
        <v>9</v>
      </c>
      <c r="G7" s="4">
        <v>11568151.995075019</v>
      </c>
      <c r="H7" s="7">
        <f>=G7/G5</f>
      </c>
      <c r="I7" s="0">
        <v>406369</v>
      </c>
      <c r="J7" s="7">
        <f>=I7/I5</f>
      </c>
      <c r="K7" s="4">
        <v>1140749.2745174379</v>
      </c>
    </row>
    <row r="8">
      <c r="F8" s="0" t="s">
        <v>10</v>
      </c>
      <c r="G8" s="4">
        <f>=G5-G7</f>
      </c>
      <c r="H8" s="7">
        <f>=1-H7</f>
      </c>
      <c r="I8" s="0">
        <f>=I5-I7</f>
      </c>
      <c r="J8" s="7">
        <f>=1-J7</f>
      </c>
      <c r="K8" s="4">
        <f>=K5-K7</f>
      </c>
    </row>
    <row r="9">
      <c r="E9" s="0" t="s">
        <v>11</v>
      </c>
      <c r="G9" s="4">
        <v>367585.277863694</v>
      </c>
      <c r="H9" s="7">
        <f>=1-H5-H10</f>
      </c>
      <c r="I9" s="0">
        <v>902677</v>
      </c>
      <c r="J9" s="7">
        <f>=1-J5-J10</f>
      </c>
      <c r="K9" s="4">
        <v>100330.236857394</v>
      </c>
    </row>
    <row r="10">
      <c r="E10" s="0" t="s">
        <v>12</v>
      </c>
      <c r="G10" s="4">
        <v>214.812785602</v>
      </c>
      <c r="H10" s="7">
        <f>=G10/G4</f>
      </c>
      <c r="I10" s="0">
        <v>2680</v>
      </c>
      <c r="J10" s="7">
        <f>=I10/I4</f>
      </c>
      <c r="K10" s="4">
        <v>146.41837022</v>
      </c>
    </row>
    <row r="12">
      <c r="B12" s="3" t="s">
        <v>13</v>
      </c>
      <c r="C12" s="3"/>
      <c r="D12" s="3"/>
      <c r="E12" s="3"/>
      <c r="F12" s="3"/>
      <c r="G12" s="6"/>
      <c r="H12" s="9"/>
      <c r="I12" s="3"/>
      <c r="J12" s="9"/>
      <c r="K12" s="6"/>
    </row>
    <row r="13">
      <c r="B13" s="2"/>
      <c r="C13" s="2"/>
      <c r="D13" s="2" t="s">
        <v>14</v>
      </c>
      <c r="E13" s="2"/>
      <c r="F13" s="2"/>
      <c r="G13" s="5">
        <f>=G14+G15</f>
      </c>
      <c r="H13" s="8">
        <f>=G13/G5</f>
      </c>
      <c r="I13" s="2">
        <f>=I14+I15</f>
      </c>
      <c r="J13" s="8">
        <f>=I13/I5</f>
      </c>
      <c r="K13" s="5">
        <f>=K14+K15</f>
      </c>
    </row>
    <row r="14">
      <c r="E14" s="0" t="s">
        <v>15</v>
      </c>
      <c r="G14" s="4">
        <v>6488800.7530811606</v>
      </c>
      <c r="H14" s="7">
        <f>=G14/G7</f>
      </c>
      <c r="I14" s="0">
        <v>255506</v>
      </c>
      <c r="J14" s="7">
        <f>=I14/I7</f>
      </c>
      <c r="K14" s="4">
        <v>221666.116724563</v>
      </c>
    </row>
    <row r="15">
      <c r="E15" s="0" t="s">
        <v>16</v>
      </c>
      <c r="G15" s="4">
        <v>529759.664358366</v>
      </c>
      <c r="H15" s="7">
        <f>=G15/G8</f>
      </c>
      <c r="I15" s="0">
        <v>26028</v>
      </c>
      <c r="J15" s="7">
        <f>=I15/I8</f>
      </c>
      <c r="K15" s="4">
        <v>-13443.983251683</v>
      </c>
    </row>
    <row r="16">
      <c r="E16" s="0" t="s">
        <v>17</v>
      </c>
    </row>
    <row r="17">
      <c r="B17" s="2"/>
      <c r="C17" s="2"/>
      <c r="D17" s="2" t="s">
        <v>18</v>
      </c>
      <c r="E17" s="2"/>
      <c r="F17" s="2"/>
      <c r="G17" s="5"/>
      <c r="H17" s="8"/>
      <c r="I17" s="2"/>
      <c r="J17" s="8"/>
      <c r="K17" s="5"/>
    </row>
    <row r="18">
      <c r="E18" s="0" t="s">
        <v>19</v>
      </c>
      <c r="G18" s="4">
        <v>6474178.7243215758</v>
      </c>
      <c r="H18" s="7">
        <f>=G18/G5</f>
      </c>
      <c r="I18" s="0">
        <v>267133</v>
      </c>
      <c r="J18" s="7">
        <f>=I18/I5</f>
      </c>
      <c r="K18" s="4">
        <v>208519.930360173</v>
      </c>
    </row>
    <row r="19">
      <c r="E19" s="0" t="s">
        <v>20</v>
      </c>
      <c r="G19" s="4">
        <v>1118605.7525508909</v>
      </c>
      <c r="H19" s="7">
        <f>=G19/G5</f>
      </c>
      <c r="I19" s="0">
        <v>22863</v>
      </c>
      <c r="J19" s="7">
        <f>=I19/I5</f>
      </c>
      <c r="K19" s="4">
        <v>143130.209180029</v>
      </c>
    </row>
    <row r="20">
      <c r="E20" s="0" t="s">
        <v>21</v>
      </c>
      <c r="G20" s="4">
        <v>4791561.0929307882</v>
      </c>
      <c r="H20" s="7">
        <f>=1-H18-H19</f>
      </c>
      <c r="I20" s="0">
        <v>158358</v>
      </c>
      <c r="J20" s="7">
        <f>=1-J18-J19</f>
      </c>
      <c r="K20" s="4">
        <v>1016156.116314662</v>
      </c>
    </row>
    <row r="21">
      <c r="F21" s="0" t="s">
        <v>22</v>
      </c>
    </row>
    <row r="22">
      <c r="F22" s="0" t="s">
        <v>23</v>
      </c>
      <c r="G22" s="4">
        <v>231493.339924461</v>
      </c>
      <c r="H22" s="7">
        <f>=G22/G20</f>
      </c>
      <c r="I22" s="0">
        <v>13944</v>
      </c>
      <c r="J22" s="7">
        <f>=I22/I20</f>
      </c>
      <c r="K22" s="4">
        <v>38219.451515402</v>
      </c>
    </row>
    <row r="23">
      <c r="F23" s="0" t="s">
        <v>24</v>
      </c>
      <c r="G23" s="4">
        <f>=G20-G22</f>
      </c>
      <c r="H23" s="7">
        <f>=1-H22</f>
      </c>
      <c r="I23" s="0">
        <f>=I20-I22</f>
      </c>
      <c r="J23" s="7">
        <f>=1-J22</f>
      </c>
    </row>
    <row r="25">
      <c r="B25" s="2"/>
      <c r="C25" s="2"/>
      <c r="D25" s="2" t="s">
        <v>25</v>
      </c>
      <c r="E25" s="2"/>
      <c r="F25" s="2"/>
      <c r="G25" s="5"/>
      <c r="H25" s="8"/>
      <c r="I25" s="2"/>
      <c r="J25" s="8"/>
      <c r="K25" s="5"/>
    </row>
    <row r="26">
      <c r="E26" s="0" t="s">
        <v>26</v>
      </c>
      <c r="G26" s="4">
        <v>5916597.0921815773</v>
      </c>
      <c r="H26" s="7">
        <f>=G26/G5</f>
      </c>
      <c r="I26" s="0">
        <v>237946</v>
      </c>
      <c r="J26" s="7">
        <f>=I26/I5</f>
      </c>
      <c r="K26" s="4">
        <v>382138.455237634</v>
      </c>
    </row>
    <row r="27">
      <c r="E27" s="0" t="s">
        <v>27</v>
      </c>
      <c r="G27" s="4">
        <v>6457905.8978615357</v>
      </c>
      <c r="H27" s="7">
        <f>=G27/G5</f>
      </c>
      <c r="I27" s="0">
        <v>209616</v>
      </c>
      <c r="J27" s="7">
        <f>=I27/I5</f>
      </c>
      <c r="K27" s="4">
        <v>985301.771122012</v>
      </c>
    </row>
    <row r="28">
      <c r="E28" s="0" t="s">
        <v>28</v>
      </c>
      <c r="G28" s="4">
        <v>8774.757754673</v>
      </c>
      <c r="H28" s="7">
        <f>=G28/G5</f>
      </c>
      <c r="I28" s="0">
        <v>247</v>
      </c>
      <c r="J28" s="7">
        <f>=I28/I5</f>
      </c>
      <c r="K28" s="4">
        <v>366.029495218</v>
      </c>
    </row>
    <row r="29">
      <c r="E29" s="0" t="s">
        <v>29</v>
      </c>
      <c r="G29" s="4">
        <v>1067.822005469</v>
      </c>
      <c r="H29" s="7">
        <f>=G29/G5</f>
      </c>
      <c r="I29" s="0">
        <v>545</v>
      </c>
      <c r="J29" s="7">
        <f>=I29/I5</f>
      </c>
      <c r="K29" s="4">
        <v>0</v>
      </c>
    </row>
  </sheetData>
  <mergeCells>
    <mergeCell ref="A1:E1"/>
    <mergeCell ref="F1:K1"/>
    <mergeCell ref="B3:K3"/>
    <mergeCell ref="D4:F4"/>
    <mergeCell ref="E5:F5"/>
    <mergeCell ref="E9:F9"/>
    <mergeCell ref="E10:F10"/>
    <mergeCell ref="B12:K12"/>
    <mergeCell ref="D13:F13"/>
    <mergeCell ref="E14:F14"/>
    <mergeCell ref="E15:F15"/>
    <mergeCell ref="E16:K16"/>
    <mergeCell ref="D17:K17"/>
    <mergeCell ref="E18:F18"/>
    <mergeCell ref="E19:F19"/>
    <mergeCell ref="E20:F20"/>
    <mergeCell ref="D25:K25"/>
    <mergeCell ref="E26:F26"/>
    <mergeCell ref="E27:F27"/>
    <mergeCell ref="E28:F28"/>
    <mergeCell ref="E29:F2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B43"/>
  <sheetViews>
    <sheetView workbookViewId="0"/>
  </sheetViews>
  <sheetFormatPr defaultRowHeight="30" customHeight="1"/>
  <sheetData>
    <row r="1">
      <c r="A1" s="0" t="s">
        <v>30</v>
      </c>
    </row>
    <row r="2">
      <c r="A2" s="0" t="s">
        <v>31</v>
      </c>
      <c r="B2" s="0">
        <f>='NEWT - EU'!$G$7</f>
      </c>
    </row>
    <row r="3">
      <c r="A3" s="0" t="s">
        <v>32</v>
      </c>
      <c r="B3" s="0">
        <f>='NEWT - EU'!$G$8</f>
      </c>
    </row>
    <row r="4">
      <c r="A4" s="0" t="s">
        <v>33</v>
      </c>
      <c r="B4" s="0">
        <f>='NEWT - EU'!$G$9</f>
      </c>
    </row>
    <row r="5">
      <c r="A5" s="0" t="s">
        <v>34</v>
      </c>
      <c r="B5" s="0">
        <f>='NEWT - EU'!$G$10</f>
      </c>
    </row>
    <row r="14">
      <c r="A14" s="0" t="s">
        <v>35</v>
      </c>
    </row>
    <row r="15">
      <c r="A15" s="0" t="s">
        <v>31</v>
      </c>
      <c r="B15" s="0">
        <f>='NEWT - EU'!$I$7</f>
      </c>
    </row>
    <row r="16">
      <c r="A16" s="0" t="s">
        <v>32</v>
      </c>
      <c r="B16" s="0">
        <f>='NEWT - EU'!$I$8</f>
      </c>
    </row>
    <row r="17">
      <c r="A17" s="0" t="s">
        <v>33</v>
      </c>
      <c r="B17" s="0">
        <f>='NEWT - EU'!$I$9</f>
      </c>
    </row>
    <row r="18">
      <c r="A18" s="0" t="s">
        <v>34</v>
      </c>
      <c r="B18" s="0">
        <f>='NEWT - EU'!$I$10</f>
      </c>
    </row>
    <row r="26">
      <c r="A26" s="0" t="s">
        <v>18</v>
      </c>
    </row>
    <row r="27">
      <c r="A27" s="0" t="s">
        <v>36</v>
      </c>
      <c r="B27" s="0">
        <f>='NEWT - EU'!$G$18</f>
      </c>
    </row>
    <row r="28">
      <c r="A28" s="0" t="s">
        <v>37</v>
      </c>
      <c r="B28" s="0">
        <f>='NEWT - EU'!$G$19</f>
      </c>
    </row>
    <row r="29">
      <c r="A29" s="0" t="s">
        <v>38</v>
      </c>
      <c r="B29" s="0">
        <f>='NEWT - EU'!$G$22</f>
      </c>
    </row>
    <row r="30">
      <c r="A30" s="0" t="s">
        <v>39</v>
      </c>
      <c r="B30" s="0">
        <f>='NEWT - EU'!$G$23</f>
      </c>
    </row>
    <row r="39">
      <c r="A39" s="0" t="s">
        <v>40</v>
      </c>
    </row>
    <row r="40">
      <c r="A40" s="0" t="s">
        <v>41</v>
      </c>
      <c r="B40" s="0">
        <f>='NEWT - EU'!$G$26</f>
      </c>
    </row>
    <row r="41">
      <c r="A41" s="0" t="s">
        <v>42</v>
      </c>
      <c r="B41" s="0">
        <f>='NEWT - EU'!$G$27</f>
      </c>
    </row>
    <row r="42">
      <c r="A42" s="0" t="s">
        <v>43</v>
      </c>
      <c r="B42" s="0">
        <f>='NEWT - EU'!$G$28</f>
      </c>
    </row>
    <row r="43">
      <c r="A43" s="0" t="s">
        <v>44</v>
      </c>
      <c r="B43" s="0">
        <f>='NEWT - EU'!$G$29</f>
      </c>
    </row>
  </sheetData>
  <headerFooter/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dimension ref="B1:K29"/>
  <sheetViews>
    <sheetView workbookViewId="0"/>
  </sheetViews>
  <sheetFormatPr defaultRowHeight="15"/>
  <cols>
    <col min="2" max="2" width="9.140625" customWidth="1"/>
    <col min="3" max="3" width="2" customWidth="1"/>
    <col min="4" max="4" width="2" customWidth="1"/>
    <col min="5" max="5" width="2" customWidth="1"/>
    <col min="6" max="6" width="53.4345485142299" customWidth="1"/>
    <col min="7" max="7" width="19.4554770333426" customWidth="1" style="4"/>
    <col min="8" max="8" width="11.4857984270368" customWidth="1" style="7"/>
    <col min="9" max="9" width="23.2234279087612" customWidth="1"/>
    <col min="10" max="10" width="11.4857984270368" customWidth="1" style="7"/>
    <col min="11" max="11" width="32.004396711077" customWidth="1" style="4"/>
  </cols>
  <sheetData>
    <row r="1" ht="80" customHeight="1">
      <c r="F1" s="1" t="s">
        <v>0</v>
      </c>
    </row>
    <row r="2">
      <c r="G2" s="5" t="s">
        <v>1</v>
      </c>
      <c r="H2" s="8" t="s">
        <v>2</v>
      </c>
      <c r="I2" s="2" t="s">
        <v>3</v>
      </c>
      <c r="J2" s="8" t="s">
        <v>2</v>
      </c>
      <c r="K2" s="5" t="s">
        <v>4</v>
      </c>
    </row>
    <row r="3">
      <c r="B3" s="3" t="s">
        <v>5</v>
      </c>
      <c r="C3" s="3"/>
      <c r="D3" s="3"/>
      <c r="E3" s="3"/>
      <c r="F3" s="3"/>
      <c r="G3" s="6"/>
      <c r="H3" s="9"/>
      <c r="I3" s="3"/>
      <c r="J3" s="9"/>
      <c r="K3" s="6"/>
    </row>
    <row r="4">
      <c r="B4" s="2"/>
      <c r="C4" s="2"/>
      <c r="D4" s="2" t="s">
        <v>6</v>
      </c>
      <c r="E4" s="2"/>
      <c r="F4" s="2"/>
      <c r="G4" s="5">
        <v>14243630.381094229</v>
      </c>
      <c r="H4" s="8"/>
      <c r="I4" s="2">
        <v>2918495</v>
      </c>
      <c r="J4" s="8"/>
      <c r="K4" s="5">
        <v>178387790.31528664</v>
      </c>
    </row>
    <row r="5">
      <c r="E5" s="0" t="s">
        <v>7</v>
      </c>
      <c r="G5" s="4">
        <v>12127638.442389537</v>
      </c>
      <c r="H5" s="7">
        <f>=G5/G4</f>
      </c>
      <c r="I5" s="0">
        <v>457457</v>
      </c>
      <c r="J5" s="7">
        <f>=I5/I4</f>
      </c>
      <c r="K5" s="4">
        <v>5685458.6341405893</v>
      </c>
    </row>
    <row r="6">
      <c r="F6" s="0" t="s">
        <v>8</v>
      </c>
    </row>
    <row r="7">
      <c r="F7" s="0" t="s">
        <v>9</v>
      </c>
      <c r="G7" s="4">
        <v>11155066.636842068</v>
      </c>
      <c r="H7" s="7">
        <f>=G7/G5</f>
      </c>
      <c r="I7" s="0">
        <v>417096</v>
      </c>
      <c r="J7" s="7">
        <f>=I7/I5</f>
      </c>
      <c r="K7" s="4">
        <v>5378810.1767018624</v>
      </c>
    </row>
    <row r="8">
      <c r="F8" s="0" t="s">
        <v>10</v>
      </c>
      <c r="G8" s="4">
        <f>=G5-G7</f>
      </c>
      <c r="H8" s="7">
        <f>=1-H7</f>
      </c>
      <c r="I8" s="0">
        <f>=I5-I7</f>
      </c>
      <c r="J8" s="7">
        <f>=1-J7</f>
      </c>
      <c r="K8" s="4">
        <f>=K5-K7</f>
      </c>
    </row>
    <row r="9">
      <c r="E9" s="0" t="s">
        <v>11</v>
      </c>
      <c r="G9" s="4">
        <v>1986858.712148668</v>
      </c>
      <c r="H9" s="7">
        <f>=1-H5-H10</f>
      </c>
      <c r="I9" s="0">
        <v>1963778</v>
      </c>
      <c r="J9" s="7">
        <f>=1-J5-J10</f>
      </c>
      <c r="K9" s="4">
        <v>172105608.29390085</v>
      </c>
    </row>
    <row r="10">
      <c r="E10" s="0" t="s">
        <v>12</v>
      </c>
      <c r="G10" s="4">
        <v>129133.226556023</v>
      </c>
      <c r="H10" s="7">
        <f>=G10/G4</f>
      </c>
      <c r="I10" s="0">
        <v>497260</v>
      </c>
      <c r="J10" s="7">
        <f>=I10/I4</f>
      </c>
      <c r="K10" s="4">
        <v>596723.387245189</v>
      </c>
    </row>
    <row r="12">
      <c r="B12" s="3" t="s">
        <v>13</v>
      </c>
      <c r="C12" s="3"/>
      <c r="D12" s="3"/>
      <c r="E12" s="3"/>
      <c r="F12" s="3"/>
      <c r="G12" s="6"/>
      <c r="H12" s="9"/>
      <c r="I12" s="3"/>
      <c r="J12" s="9"/>
      <c r="K12" s="6"/>
    </row>
    <row r="13">
      <c r="B13" s="2"/>
      <c r="C13" s="2"/>
      <c r="D13" s="2" t="s">
        <v>14</v>
      </c>
      <c r="E13" s="2"/>
      <c r="F13" s="2"/>
      <c r="G13" s="5">
        <f>=G14+G15</f>
      </c>
      <c r="H13" s="8">
        <f>=G13/G5</f>
      </c>
      <c r="I13" s="2">
        <f>=I14+I15</f>
      </c>
      <c r="J13" s="8">
        <f>=I13/I5</f>
      </c>
      <c r="K13" s="5">
        <f>=K14+K15</f>
      </c>
    </row>
    <row r="14">
      <c r="E14" s="0" t="s">
        <v>15</v>
      </c>
      <c r="G14" s="4">
        <v>5359072.037656758</v>
      </c>
      <c r="H14" s="7">
        <f>=G14/G7</f>
      </c>
      <c r="I14" s="0">
        <v>166357</v>
      </c>
      <c r="J14" s="7">
        <f>=I14/I7</f>
      </c>
      <c r="K14" s="4">
        <v>1471439.041036614</v>
      </c>
    </row>
    <row r="15">
      <c r="E15" s="0" t="s">
        <v>16</v>
      </c>
      <c r="G15" s="4">
        <v>364160.123737026</v>
      </c>
      <c r="H15" s="7">
        <f>=G15/G8</f>
      </c>
      <c r="I15" s="0">
        <v>16351</v>
      </c>
      <c r="J15" s="7">
        <f>=I15/I8</f>
      </c>
      <c r="K15" s="4">
        <v>33947.333106776</v>
      </c>
    </row>
    <row r="16">
      <c r="E16" s="0" t="s">
        <v>17</v>
      </c>
    </row>
    <row r="17">
      <c r="B17" s="2"/>
      <c r="C17" s="2"/>
      <c r="D17" s="2" t="s">
        <v>18</v>
      </c>
      <c r="E17" s="2"/>
      <c r="F17" s="2"/>
      <c r="G17" s="5"/>
      <c r="H17" s="8"/>
      <c r="I17" s="2"/>
      <c r="J17" s="8"/>
      <c r="K17" s="5"/>
    </row>
    <row r="18">
      <c r="E18" s="0" t="s">
        <v>19</v>
      </c>
      <c r="G18" s="4">
        <v>4925223.3107074974</v>
      </c>
      <c r="H18" s="7">
        <f>=G18/G5</f>
      </c>
      <c r="I18" s="0">
        <v>181307</v>
      </c>
      <c r="J18" s="7">
        <f>=I18/I5</f>
      </c>
      <c r="K18" s="4">
        <v>1411666.362681903</v>
      </c>
    </row>
    <row r="19">
      <c r="E19" s="0" t="s">
        <v>20</v>
      </c>
      <c r="G19" s="4">
        <v>983264.632764263</v>
      </c>
      <c r="H19" s="7">
        <f>=G19/G5</f>
      </c>
      <c r="I19" s="0">
        <v>25256</v>
      </c>
      <c r="J19" s="7">
        <f>=I19/I5</f>
      </c>
      <c r="K19" s="4">
        <v>601776.658793697</v>
      </c>
    </row>
    <row r="20">
      <c r="E20" s="0" t="s">
        <v>21</v>
      </c>
      <c r="G20" s="4">
        <v>6219150.4989177762</v>
      </c>
      <c r="H20" s="7">
        <f>=1-H18-H19</f>
      </c>
      <c r="I20" s="0">
        <v>250859</v>
      </c>
      <c r="J20" s="7">
        <f>=1-J18-J19</f>
      </c>
      <c r="K20" s="4">
        <v>3661523.1688804789</v>
      </c>
    </row>
    <row r="21">
      <c r="F21" s="0" t="s">
        <v>22</v>
      </c>
    </row>
    <row r="22">
      <c r="F22" s="0" t="s">
        <v>23</v>
      </c>
      <c r="G22" s="4">
        <v>309608.531738078</v>
      </c>
      <c r="H22" s="7">
        <f>=G22/G20</f>
      </c>
      <c r="I22" s="0">
        <v>21186</v>
      </c>
      <c r="J22" s="7">
        <f>=I22/I20</f>
      </c>
      <c r="K22" s="4">
        <v>766777.89609612</v>
      </c>
    </row>
    <row r="23">
      <c r="F23" s="0" t="s">
        <v>24</v>
      </c>
      <c r="G23" s="4">
        <f>=G20-G22</f>
      </c>
      <c r="H23" s="7">
        <f>=1-H22</f>
      </c>
      <c r="I23" s="0">
        <f>=I20-I22</f>
      </c>
      <c r="J23" s="7">
        <f>=1-J22</f>
      </c>
    </row>
    <row r="25">
      <c r="B25" s="2"/>
      <c r="C25" s="2"/>
      <c r="D25" s="2" t="s">
        <v>25</v>
      </c>
      <c r="E25" s="2"/>
      <c r="F25" s="2"/>
      <c r="G25" s="5"/>
      <c r="H25" s="8"/>
      <c r="I25" s="2"/>
      <c r="J25" s="8"/>
      <c r="K25" s="5"/>
    </row>
    <row r="26">
      <c r="E26" s="0" t="s">
        <v>26</v>
      </c>
      <c r="G26" s="4">
        <v>6234519.9172355644</v>
      </c>
      <c r="H26" s="7">
        <f>=G26/G5</f>
      </c>
      <c r="I26" s="0">
        <v>232192</v>
      </c>
      <c r="J26" s="7">
        <f>=I26/I5</f>
      </c>
      <c r="K26" s="4">
        <v>3383757.407491012</v>
      </c>
    </row>
    <row r="27">
      <c r="E27" s="0" t="s">
        <v>27</v>
      </c>
      <c r="G27" s="4">
        <v>5859291.9128559157</v>
      </c>
      <c r="H27" s="7">
        <f>=G27/G5</f>
      </c>
      <c r="I27" s="0">
        <v>222417</v>
      </c>
      <c r="J27" s="7">
        <f>=I27/I5</f>
      </c>
      <c r="K27" s="4">
        <v>2289668.6854901579</v>
      </c>
    </row>
    <row r="28">
      <c r="E28" s="0" t="s">
        <v>28</v>
      </c>
      <c r="G28" s="4">
        <v>27392.656718989</v>
      </c>
      <c r="H28" s="7">
        <f>=G28/G5</f>
      </c>
      <c r="I28" s="0">
        <v>887</v>
      </c>
      <c r="J28" s="7">
        <f>=I28/I5</f>
      </c>
      <c r="K28" s="4">
        <v>9265.370054266</v>
      </c>
    </row>
    <row r="29">
      <c r="E29" s="0" t="s">
        <v>29</v>
      </c>
      <c r="G29" s="4">
        <v>6433.955579067</v>
      </c>
      <c r="H29" s="7">
        <f>=G29/G5</f>
      </c>
      <c r="I29" s="0">
        <v>1954</v>
      </c>
      <c r="J29" s="7">
        <f>=I29/I5</f>
      </c>
      <c r="K29" s="4">
        <v>2765.968362393</v>
      </c>
    </row>
  </sheetData>
  <mergeCells>
    <mergeCell ref="A1:E1"/>
    <mergeCell ref="F1:K1"/>
    <mergeCell ref="B3:K3"/>
    <mergeCell ref="D4:F4"/>
    <mergeCell ref="E5:F5"/>
    <mergeCell ref="E9:F9"/>
    <mergeCell ref="E10:F10"/>
    <mergeCell ref="B12:K12"/>
    <mergeCell ref="D13:F13"/>
    <mergeCell ref="E14:F14"/>
    <mergeCell ref="E15:F15"/>
    <mergeCell ref="E16:K16"/>
    <mergeCell ref="D17:K17"/>
    <mergeCell ref="E18:F18"/>
    <mergeCell ref="E19:F19"/>
    <mergeCell ref="E20:F20"/>
    <mergeCell ref="D25:K25"/>
    <mergeCell ref="E26:F26"/>
    <mergeCell ref="E27:F27"/>
    <mergeCell ref="E28:F28"/>
    <mergeCell ref="E29:F29"/>
  </mergeCells>
  <headerFooter/>
</worksheet>
</file>