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cma01-my.sharepoint.com/personal/ludovic_cathan_icmagroup_org/Documents/Desktop/"/>
    </mc:Choice>
  </mc:AlternateContent>
  <xr:revisionPtr revIDLastSave="0" documentId="8_{966F9318-83C9-4F29-9A42-AF0E62A72A0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NEWT - EU" sheetId="2" r:id="rId1"/>
    <sheet name="Outstanding - EU" sheetId="5" r:id="rId2"/>
    <sheet name="Images - EU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4" i="3" l="1"/>
  <c r="B43" i="3"/>
  <c r="B42" i="3"/>
  <c r="B41" i="3"/>
  <c r="B31" i="3"/>
  <c r="B30" i="3"/>
  <c r="B29" i="3"/>
  <c r="B28" i="3"/>
  <c r="B19" i="3"/>
  <c r="B18" i="3"/>
  <c r="B16" i="3"/>
  <c r="B6" i="3"/>
  <c r="B5" i="3"/>
  <c r="B4" i="3"/>
  <c r="B3" i="3"/>
  <c r="J29" i="5"/>
  <c r="H29" i="5"/>
  <c r="J28" i="5"/>
  <c r="H28" i="5"/>
  <c r="J27" i="5"/>
  <c r="H27" i="5"/>
  <c r="J26" i="5"/>
  <c r="H26" i="5"/>
  <c r="I23" i="5"/>
  <c r="H23" i="5"/>
  <c r="G23" i="5"/>
  <c r="J22" i="5"/>
  <c r="J23" i="5" s="1"/>
  <c r="H22" i="5"/>
  <c r="J19" i="5"/>
  <c r="H19" i="5"/>
  <c r="J18" i="5"/>
  <c r="J20" i="5" s="1"/>
  <c r="H18" i="5"/>
  <c r="H20" i="5" s="1"/>
  <c r="J15" i="5"/>
  <c r="J14" i="5"/>
  <c r="H14" i="5"/>
  <c r="K13" i="5"/>
  <c r="I13" i="5"/>
  <c r="J13" i="5" s="1"/>
  <c r="H13" i="5"/>
  <c r="G13" i="5"/>
  <c r="J10" i="5"/>
  <c r="H10" i="5"/>
  <c r="K8" i="5"/>
  <c r="J8" i="5"/>
  <c r="I8" i="5"/>
  <c r="G8" i="5"/>
  <c r="H15" i="5" s="1"/>
  <c r="J7" i="5"/>
  <c r="H7" i="5"/>
  <c r="H8" i="5" s="1"/>
  <c r="J5" i="5"/>
  <c r="J9" i="5" s="1"/>
  <c r="H5" i="5"/>
  <c r="H9" i="5" s="1"/>
  <c r="J29" i="2"/>
  <c r="H29" i="2"/>
  <c r="J28" i="2"/>
  <c r="H28" i="2"/>
  <c r="J27" i="2"/>
  <c r="H27" i="2"/>
  <c r="J26" i="2"/>
  <c r="H26" i="2"/>
  <c r="I23" i="2"/>
  <c r="G23" i="2"/>
  <c r="J22" i="2"/>
  <c r="J23" i="2" s="1"/>
  <c r="H22" i="2"/>
  <c r="H23" i="2" s="1"/>
  <c r="H20" i="2"/>
  <c r="J19" i="2"/>
  <c r="H19" i="2"/>
  <c r="J18" i="2"/>
  <c r="J20" i="2" s="1"/>
  <c r="H18" i="2"/>
  <c r="J14" i="2"/>
  <c r="H14" i="2"/>
  <c r="K13" i="2"/>
  <c r="I13" i="2"/>
  <c r="J13" i="2" s="1"/>
  <c r="G13" i="2"/>
  <c r="H13" i="2" s="1"/>
  <c r="J10" i="2"/>
  <c r="H10" i="2"/>
  <c r="H9" i="2"/>
  <c r="K8" i="2"/>
  <c r="I8" i="2"/>
  <c r="J15" i="2" s="1"/>
  <c r="H8" i="2"/>
  <c r="G8" i="2"/>
  <c r="H15" i="2" s="1"/>
  <c r="J7" i="2"/>
  <c r="J8" i="2" s="1"/>
  <c r="H7" i="2"/>
  <c r="J5" i="2"/>
  <c r="J9" i="2" s="1"/>
  <c r="H5" i="2"/>
  <c r="B17" i="3" l="1"/>
</calcChain>
</file>

<file path=xl/sharedStrings.xml><?xml version="1.0" encoding="utf-8"?>
<sst xmlns="http://schemas.openxmlformats.org/spreadsheetml/2006/main" count="83" uniqueCount="46">
  <si>
    <r>
      <rPr>
        <b/>
        <sz val="20"/>
        <rFont val="Calibri"/>
      </rPr>
      <t xml:space="preserve">SFTR Public Data
</t>
    </r>
    <r>
      <rPr>
        <b/>
        <sz val="9"/>
        <color rgb="FF000000"/>
        <rFont val="Calibri"/>
      </rPr>
      <t>for week ending 24 March 2023</t>
    </r>
  </si>
  <si>
    <t>Cash Value (Eur mn)</t>
  </si>
  <si>
    <t>Percentage</t>
  </si>
  <si>
    <t>Number Of Transactions</t>
  </si>
  <si>
    <t>Collateral Market Value (Eur mn)*</t>
  </si>
  <si>
    <t>ALL SFTS</t>
  </si>
  <si>
    <t>Total SFT</t>
  </si>
  <si>
    <t>Total Repos</t>
  </si>
  <si>
    <t>Of which</t>
  </si>
  <si>
    <t>Total repurchase transactions (REPO)</t>
  </si>
  <si>
    <t>Total buy/sell-backs (SBSC)</t>
  </si>
  <si>
    <t>Total securities/commodities lending/ borrowing (SLEB)</t>
  </si>
  <si>
    <t>Total margin lending (MGLD)</t>
  </si>
  <si>
    <t>REPOS</t>
  </si>
  <si>
    <t>Cleared Repos</t>
  </si>
  <si>
    <t>Repurchase transactions (REPO)</t>
  </si>
  <si>
    <t>Buy/sell-backs (SBSC)</t>
  </si>
  <si>
    <t>*Percentages of the total in each type of repo</t>
  </si>
  <si>
    <t>Execution Venue</t>
  </si>
  <si>
    <t>EEA-based Trading Venues</t>
  </si>
  <si>
    <t>Non EEA-based Trading Venues</t>
  </si>
  <si>
    <t>OTC</t>
  </si>
  <si>
    <t>of which</t>
  </si>
  <si>
    <t>OTC registered post trade on a Trading Venue (MIC = XOFF)</t>
  </si>
  <si>
    <t>Pure OTC (MIC = XXXX)</t>
  </si>
  <si>
    <t>Counterparties</t>
  </si>
  <si>
    <t>EEA-EEA counterparties</t>
  </si>
  <si>
    <t>EEA-nonEEA counterparties</t>
  </si>
  <si>
    <t>NonEEA - EEA counterparties</t>
  </si>
  <si>
    <t>NonEEA-nonEEA counterparties</t>
  </si>
  <si>
    <t>New Reported Loan Values</t>
  </si>
  <si>
    <t>Repo</t>
  </si>
  <si>
    <t>SBSC</t>
  </si>
  <si>
    <t>SLEB</t>
  </si>
  <si>
    <t>MGLD</t>
  </si>
  <si>
    <t>New Reported Transaction Numbers</t>
  </si>
  <si>
    <t>EEA MIC</t>
  </si>
  <si>
    <t>nEEA MIC</t>
  </si>
  <si>
    <t>XOFF</t>
  </si>
  <si>
    <t>XXXX</t>
  </si>
  <si>
    <t>Location of Counterparties</t>
  </si>
  <si>
    <t>EEA-EEA</t>
  </si>
  <si>
    <t>EEA-nEEA</t>
  </si>
  <si>
    <t>nEEA-EEA</t>
  </si>
  <si>
    <t>nEEA-nEEA</t>
  </si>
  <si>
    <r>
      <rPr>
        <b/>
        <sz val="18"/>
        <rFont val="Calibri"/>
        <family val="2"/>
      </rPr>
      <t>SFTR Public Data</t>
    </r>
    <r>
      <rPr>
        <sz val="11"/>
        <rFont val="Calibri"/>
      </rPr>
      <t xml:space="preserve">
for week ending 24 March 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</si>
</sst>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\ ###\ ###\ ###\ ###\ ##0.00"/>
    <numFmt numFmtId="165" formatCode="#0.0%"/>
  </numFmts>
  <fonts count="7">
    <font>
      <sz val="11"/>
      <name val="Calibri"/>
    </font>
    <font>
      <b/>
      <sz val="11"/>
      <name val="Calibri"/>
    </font>
    <font>
      <sz val="11"/>
      <color rgb="FFFFFFFF"/>
      <name val="Calibri"/>
    </font>
    <font>
      <b/>
      <sz val="20"/>
      <name val="Calibri"/>
    </font>
    <font>
      <b/>
      <sz val="9"/>
      <color rgb="FF000000"/>
      <name val="Calibri"/>
    </font>
    <font>
      <b/>
      <sz val="18"/>
      <name val="Calibri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DCE6F1"/>
      </patternFill>
    </fill>
    <fill>
      <patternFill patternType="solid">
        <fgColor rgb="FF36609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164" fontId="0" fillId="0" borderId="0" xfId="0" applyNumberFormat="1"/>
    <xf numFmtId="164" fontId="1" fillId="2" borderId="0" xfId="0" applyNumberFormat="1" applyFont="1" applyFill="1"/>
    <xf numFmtId="165" fontId="0" fillId="0" borderId="0" xfId="0" applyNumberFormat="1"/>
    <xf numFmtId="165" fontId="1" fillId="2" borderId="0" xfId="0" applyNumberFormat="1" applyFont="1" applyFill="1"/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0" xfId="0" applyNumberFormat="1"/>
    <xf numFmtId="165" fontId="0" fillId="0" borderId="0" xfId="0" applyNumberFormat="1"/>
    <xf numFmtId="0" fontId="2" fillId="3" borderId="0" xfId="0" applyFont="1" applyFill="1"/>
    <xf numFmtId="164" fontId="2" fillId="3" borderId="0" xfId="0" applyNumberFormat="1" applyFont="1" applyFill="1"/>
    <xf numFmtId="165" fontId="2" fillId="3" borderId="0" xfId="0" applyNumberFormat="1" applyFont="1" applyFill="1"/>
    <xf numFmtId="0" fontId="1" fillId="2" borderId="0" xfId="0" applyFont="1" applyFill="1"/>
    <xf numFmtId="164" fontId="1" fillId="2" borderId="0" xfId="0" applyNumberFormat="1" applyFont="1" applyFill="1"/>
    <xf numFmtId="165" fontId="1" fillId="2" borderId="0" xfId="0" applyNumberFormat="1" applyFont="1" applyFill="1"/>
    <xf numFmtId="0" fontId="1" fillId="0" borderId="0" xfId="0" applyFont="1" applyAlignment="1">
      <alignment horizontal="center" vertical="center" wrapText="1"/>
    </xf>
    <xf numFmtId="0" fontId="6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rPr lang="en-GB"/>
              <a:t>New Reported Loan Values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EU'!$A$3:$A$6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EU'!$B$3:$B$6</c:f>
              <c:numCache>
                <c:formatCode>General</c:formatCode>
                <c:ptCount val="4"/>
                <c:pt idx="0">
                  <c:v>12937840.166442947</c:v>
                </c:pt>
                <c:pt idx="1">
                  <c:v>1054045.5875321291</c:v>
                </c:pt>
                <c:pt idx="2">
                  <c:v>402271.62570643501</c:v>
                </c:pt>
                <c:pt idx="3">
                  <c:v>694.70007188399995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43B1-4E99-94AA-DCFDD3F571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rPr lang="en-GB"/>
              <a:t>New Reported Transaction Numbers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EU'!$A$16:$A$19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EU'!$B$16:$B$19</c:f>
              <c:numCache>
                <c:formatCode>General</c:formatCode>
                <c:ptCount val="4"/>
                <c:pt idx="0">
                  <c:v>452787</c:v>
                </c:pt>
                <c:pt idx="1">
                  <c:v>42956</c:v>
                </c:pt>
                <c:pt idx="2">
                  <c:v>891719</c:v>
                </c:pt>
                <c:pt idx="3">
                  <c:v>3600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9600-4EA2-8342-2161B96120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Execution Venue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EU'!$A$28:$A$31</c:f>
              <c:strCache>
                <c:ptCount val="4"/>
                <c:pt idx="0">
                  <c:v>EEA MIC</c:v>
                </c:pt>
                <c:pt idx="1">
                  <c:v>nEEA MIC</c:v>
                </c:pt>
                <c:pt idx="2">
                  <c:v>XOFF</c:v>
                </c:pt>
                <c:pt idx="3">
                  <c:v>XXXX</c:v>
                </c:pt>
              </c:strCache>
            </c:strRef>
          </c:cat>
          <c:val>
            <c:numRef>
              <c:f>'Images - EU'!$B$28:$B$31</c:f>
              <c:numCache>
                <c:formatCode>General</c:formatCode>
                <c:ptCount val="4"/>
                <c:pt idx="0">
                  <c:v>7283390.9910616241</c:v>
                </c:pt>
                <c:pt idx="1">
                  <c:v>973790.72011228104</c:v>
                </c:pt>
                <c:pt idx="2">
                  <c:v>548738.35065645794</c:v>
                </c:pt>
                <c:pt idx="3">
                  <c:v>5185965.6921447124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BE3C-4B24-B481-225F402A30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Location of Counterparties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EU'!$A$41:$A$44</c:f>
              <c:strCache>
                <c:ptCount val="4"/>
                <c:pt idx="0">
                  <c:v>EEA-EEA</c:v>
                </c:pt>
                <c:pt idx="1">
                  <c:v>EEA-nEEA</c:v>
                </c:pt>
                <c:pt idx="2">
                  <c:v>nEEA-EEA</c:v>
                </c:pt>
                <c:pt idx="3">
                  <c:v>nEEA-nEEA</c:v>
                </c:pt>
              </c:strCache>
            </c:strRef>
          </c:cat>
          <c:val>
            <c:numRef>
              <c:f>'Images - EU'!$B$41:$B$44</c:f>
              <c:numCache>
                <c:formatCode>General</c:formatCode>
                <c:ptCount val="4"/>
                <c:pt idx="0">
                  <c:v>6770090.0678215828</c:v>
                </c:pt>
                <c:pt idx="1">
                  <c:v>7209387.2375941332</c:v>
                </c:pt>
                <c:pt idx="2">
                  <c:v>9963.7323587039991</c:v>
                </c:pt>
                <c:pt idx="3">
                  <c:v>2444.7162006560002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31B1-4CF7-8F74-C1620BCD88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2</xdr:row>
      <xdr:rowOff>47625</xdr:rowOff>
    </xdr:from>
    <xdr:to>
      <xdr:col>13</xdr:col>
      <xdr:colOff>323850</xdr:colOff>
      <xdr:row>12</xdr:row>
      <xdr:rowOff>47625</xdr:rowOff>
    </xdr:to>
    <xdr:graphicFrame macro="">
      <xdr:nvGraphicFramePr>
        <xdr:cNvPr id="2" name="New Reported Loan Values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95250</xdr:colOff>
      <xdr:row>15</xdr:row>
      <xdr:rowOff>47625</xdr:rowOff>
    </xdr:from>
    <xdr:to>
      <xdr:col>13</xdr:col>
      <xdr:colOff>323850</xdr:colOff>
      <xdr:row>25</xdr:row>
      <xdr:rowOff>47625</xdr:rowOff>
    </xdr:to>
    <xdr:graphicFrame macro="">
      <xdr:nvGraphicFramePr>
        <xdr:cNvPr id="3" name="New Reported Transaction Numbers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95250</xdr:colOff>
      <xdr:row>27</xdr:row>
      <xdr:rowOff>47625</xdr:rowOff>
    </xdr:from>
    <xdr:to>
      <xdr:col>13</xdr:col>
      <xdr:colOff>323850</xdr:colOff>
      <xdr:row>37</xdr:row>
      <xdr:rowOff>47625</xdr:rowOff>
    </xdr:to>
    <xdr:graphicFrame macro="">
      <xdr:nvGraphicFramePr>
        <xdr:cNvPr id="4" name="Execution Venue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95250</xdr:colOff>
      <xdr:row>40</xdr:row>
      <xdr:rowOff>47625</xdr:rowOff>
    </xdr:from>
    <xdr:to>
      <xdr:col>13</xdr:col>
      <xdr:colOff>323850</xdr:colOff>
      <xdr:row>50</xdr:row>
      <xdr:rowOff>47625</xdr:rowOff>
    </xdr:to>
    <xdr:graphicFrame macro="">
      <xdr:nvGraphicFramePr>
        <xdr:cNvPr id="5" name="Location of Counterparties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"/>
  <sheetViews>
    <sheetView tabSelected="1" workbookViewId="0">
      <selection activeCell="F1" sqref="F1:K1"/>
    </sheetView>
  </sheetViews>
  <sheetFormatPr defaultRowHeight="15"/>
  <cols>
    <col min="2" max="2" width="9.140625" customWidth="1"/>
    <col min="3" max="5" width="2" customWidth="1"/>
    <col min="6" max="6" width="53.42578125" customWidth="1"/>
    <col min="7" max="7" width="19.42578125" style="2" customWidth="1"/>
    <col min="8" max="8" width="11.42578125" style="4" customWidth="1"/>
    <col min="9" max="9" width="23.28515625" customWidth="1"/>
    <col min="10" max="10" width="11.42578125" style="4" customWidth="1"/>
    <col min="11" max="11" width="32" style="2" customWidth="1"/>
  </cols>
  <sheetData>
    <row r="1" spans="1:11" ht="80.099999999999994" customHeight="1">
      <c r="A1" s="6"/>
      <c r="B1" s="6"/>
      <c r="C1" s="6"/>
      <c r="D1" s="6"/>
      <c r="E1" s="6"/>
      <c r="F1" s="16" t="s">
        <v>0</v>
      </c>
      <c r="G1" s="8"/>
      <c r="H1" s="9"/>
      <c r="I1" s="6"/>
      <c r="J1" s="9"/>
      <c r="K1" s="8"/>
    </row>
    <row r="2" spans="1:11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>
      <c r="B4" s="1"/>
      <c r="C4" s="1"/>
      <c r="D4" s="13" t="s">
        <v>6</v>
      </c>
      <c r="E4" s="13"/>
      <c r="F4" s="13"/>
      <c r="G4" s="3">
        <v>14394852.079753395</v>
      </c>
      <c r="H4" s="5"/>
      <c r="I4" s="1">
        <v>1391062</v>
      </c>
      <c r="J4" s="5"/>
      <c r="K4" s="3">
        <v>1652774.1215402591</v>
      </c>
    </row>
    <row r="5" spans="1:11">
      <c r="E5" s="6" t="s">
        <v>7</v>
      </c>
      <c r="F5" s="6"/>
      <c r="G5" s="2">
        <v>13991885.753975077</v>
      </c>
      <c r="H5" s="4">
        <f>G5/G4</f>
        <v>0.9720062197551097</v>
      </c>
      <c r="I5">
        <v>495743</v>
      </c>
      <c r="J5" s="4">
        <f>I5/I4</f>
        <v>0.35637735773099977</v>
      </c>
      <c r="K5" s="2">
        <v>1531777.222304757</v>
      </c>
    </row>
    <row r="6" spans="1:11">
      <c r="F6" t="s">
        <v>8</v>
      </c>
    </row>
    <row r="7" spans="1:11">
      <c r="F7" t="s">
        <v>9</v>
      </c>
      <c r="G7" s="2">
        <v>12937840.166442947</v>
      </c>
      <c r="H7" s="4">
        <f>G7/G5</f>
        <v>0.92466736749671674</v>
      </c>
      <c r="I7">
        <v>452787</v>
      </c>
      <c r="J7" s="4">
        <f>I7/I5</f>
        <v>0.91335026414896425</v>
      </c>
      <c r="K7" s="2">
        <v>1423379.428059201</v>
      </c>
    </row>
    <row r="8" spans="1:11">
      <c r="F8" t="s">
        <v>10</v>
      </c>
      <c r="G8" s="2">
        <f>G5-G7</f>
        <v>1054045.5875321291</v>
      </c>
      <c r="H8" s="4">
        <f>1-H7</f>
        <v>7.5332632503283259E-2</v>
      </c>
      <c r="I8">
        <f>I5-I7</f>
        <v>42956</v>
      </c>
      <c r="J8" s="4">
        <f>1-J7</f>
        <v>8.6649735851035747E-2</v>
      </c>
      <c r="K8" s="2">
        <f>K5-K7</f>
        <v>108397.794245556</v>
      </c>
    </row>
    <row r="9" spans="1:11">
      <c r="E9" s="6" t="s">
        <v>11</v>
      </c>
      <c r="F9" s="6"/>
      <c r="G9" s="2">
        <v>402271.62570643501</v>
      </c>
      <c r="H9" s="4">
        <f>1-H5-H10</f>
        <v>2.7945519931548066E-2</v>
      </c>
      <c r="I9">
        <v>891719</v>
      </c>
      <c r="J9" s="4">
        <f>1-J5-J10</f>
        <v>0.64103469148032222</v>
      </c>
      <c r="K9" s="2">
        <v>118987.146006098</v>
      </c>
    </row>
    <row r="10" spans="1:11">
      <c r="E10" s="6" t="s">
        <v>12</v>
      </c>
      <c r="F10" s="6"/>
      <c r="G10" s="2">
        <v>694.70007188399995</v>
      </c>
      <c r="H10" s="4">
        <f>G10/G4</f>
        <v>4.8260313342233469E-5</v>
      </c>
      <c r="I10">
        <v>3600</v>
      </c>
      <c r="J10" s="4">
        <f>I10/I4</f>
        <v>2.587950788678003E-3</v>
      </c>
      <c r="K10" s="2">
        <v>2009.753229404</v>
      </c>
    </row>
    <row r="12" spans="1:11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>
      <c r="B13" s="1"/>
      <c r="C13" s="1"/>
      <c r="D13" s="13" t="s">
        <v>14</v>
      </c>
      <c r="E13" s="13"/>
      <c r="F13" s="13"/>
      <c r="G13" s="3">
        <f>G14+G15</f>
        <v>8054411.3070872752</v>
      </c>
      <c r="H13" s="5">
        <f>G13/G5</f>
        <v>0.57564873303793429</v>
      </c>
      <c r="I13" s="1">
        <f>I14+I15</f>
        <v>301708</v>
      </c>
      <c r="J13" s="5">
        <f>I13/I5</f>
        <v>0.60859759996611151</v>
      </c>
      <c r="K13" s="3">
        <f>K14+K15</f>
        <v>391738.87940799497</v>
      </c>
    </row>
    <row r="14" spans="1:11">
      <c r="E14" s="6" t="s">
        <v>15</v>
      </c>
      <c r="F14" s="6"/>
      <c r="G14" s="2">
        <v>7362916.8428535461</v>
      </c>
      <c r="H14" s="4">
        <f>G14/G7</f>
        <v>0.56909938197805565</v>
      </c>
      <c r="I14">
        <v>274987</v>
      </c>
      <c r="J14" s="4">
        <f>I14/I7</f>
        <v>0.60732088156241237</v>
      </c>
      <c r="K14" s="2">
        <v>416354.57669912698</v>
      </c>
    </row>
    <row r="15" spans="1:11">
      <c r="E15" s="6" t="s">
        <v>16</v>
      </c>
      <c r="F15" s="6"/>
      <c r="G15" s="2">
        <v>691494.46423372906</v>
      </c>
      <c r="H15" s="4">
        <f>G15/G8</f>
        <v>0.65603847918261993</v>
      </c>
      <c r="I15">
        <v>26721</v>
      </c>
      <c r="J15" s="4">
        <f>I15/I8</f>
        <v>0.62205512617562153</v>
      </c>
      <c r="K15" s="2">
        <v>-24615.697291132001</v>
      </c>
    </row>
    <row r="16" spans="1:11">
      <c r="E16" s="6" t="s">
        <v>17</v>
      </c>
      <c r="F16" s="6"/>
      <c r="G16" s="8"/>
      <c r="H16" s="9"/>
      <c r="I16" s="6"/>
      <c r="J16" s="9"/>
      <c r="K16" s="8"/>
    </row>
    <row r="17" spans="2:11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>
      <c r="E18" s="6" t="s">
        <v>19</v>
      </c>
      <c r="F18" s="6"/>
      <c r="G18" s="2">
        <v>7283390.9910616241</v>
      </c>
      <c r="H18" s="4">
        <f>G18/G5</f>
        <v>0.52054391517543819</v>
      </c>
      <c r="I18">
        <v>284017</v>
      </c>
      <c r="J18" s="4">
        <f>I18/I5</f>
        <v>0.57291177081673372</v>
      </c>
      <c r="K18" s="2">
        <v>195065.353270338</v>
      </c>
    </row>
    <row r="19" spans="2:11">
      <c r="E19" s="6" t="s">
        <v>20</v>
      </c>
      <c r="F19" s="6"/>
      <c r="G19" s="2">
        <v>973790.72011228104</v>
      </c>
      <c r="H19" s="4">
        <f>G19/G5</f>
        <v>6.9596817558035623E-2</v>
      </c>
      <c r="I19">
        <v>21650</v>
      </c>
      <c r="J19" s="4">
        <f>I19/I5</f>
        <v>4.3671821891584951E-2</v>
      </c>
      <c r="K19" s="2">
        <v>206400.283165645</v>
      </c>
    </row>
    <row r="20" spans="2:11">
      <c r="E20" s="6" t="s">
        <v>21</v>
      </c>
      <c r="F20" s="6"/>
      <c r="G20" s="2">
        <v>5734704.0428011706</v>
      </c>
      <c r="H20" s="4">
        <f>1-H18-H19</f>
        <v>0.40985926726652622</v>
      </c>
      <c r="I20">
        <v>190076</v>
      </c>
      <c r="J20" s="4">
        <f>1-J18-J19</f>
        <v>0.3834164072916813</v>
      </c>
      <c r="K20" s="2">
        <v>1130311.585868774</v>
      </c>
    </row>
    <row r="21" spans="2:11">
      <c r="F21" t="s">
        <v>22</v>
      </c>
    </row>
    <row r="22" spans="2:11">
      <c r="F22" t="s">
        <v>23</v>
      </c>
      <c r="G22" s="2">
        <v>548738.35065645794</v>
      </c>
      <c r="H22" s="4">
        <f>G22/G20</f>
        <v>9.5687300784997695E-2</v>
      </c>
      <c r="I22">
        <v>32057</v>
      </c>
      <c r="J22" s="4">
        <f>I22/I20</f>
        <v>0.1686535911951009</v>
      </c>
      <c r="K22" s="2">
        <v>30799.041832880001</v>
      </c>
    </row>
    <row r="23" spans="2:11">
      <c r="F23" t="s">
        <v>24</v>
      </c>
      <c r="G23" s="2">
        <f>G20-G22</f>
        <v>5185965.6921447124</v>
      </c>
      <c r="H23" s="4">
        <f>1-H22</f>
        <v>0.90431269921500235</v>
      </c>
      <c r="I23">
        <f>I20-I22</f>
        <v>158019</v>
      </c>
      <c r="J23" s="4">
        <f>1-J22</f>
        <v>0.83134640880489907</v>
      </c>
    </row>
    <row r="25" spans="2:11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>
      <c r="E26" s="6" t="s">
        <v>26</v>
      </c>
      <c r="F26" s="6"/>
      <c r="G26" s="2">
        <v>6770090.0678215828</v>
      </c>
      <c r="H26" s="4">
        <f>G26/G5</f>
        <v>0.48385830093689902</v>
      </c>
      <c r="I26">
        <v>252665</v>
      </c>
      <c r="J26" s="4">
        <f>I26/I5</f>
        <v>0.509669324629899</v>
      </c>
      <c r="K26" s="2">
        <v>444580.03809620801</v>
      </c>
    </row>
    <row r="27" spans="2:11">
      <c r="E27" s="6" t="s">
        <v>27</v>
      </c>
      <c r="F27" s="6"/>
      <c r="G27" s="2">
        <v>7209387.2375941332</v>
      </c>
      <c r="H27" s="4">
        <f>G27/G5</f>
        <v>0.51525486731093095</v>
      </c>
      <c r="I27">
        <v>242578</v>
      </c>
      <c r="J27" s="4">
        <f>I27/I5</f>
        <v>0.4893220882594409</v>
      </c>
      <c r="K27" s="2">
        <v>1086600.264083867</v>
      </c>
    </row>
    <row r="28" spans="2:11">
      <c r="E28" s="6" t="s">
        <v>28</v>
      </c>
      <c r="F28" s="6"/>
      <c r="G28" s="2">
        <v>9963.7323587039991</v>
      </c>
      <c r="H28" s="4">
        <f>G28/G5</f>
        <v>7.121078983848418E-4</v>
      </c>
      <c r="I28">
        <v>364</v>
      </c>
      <c r="J28" s="4">
        <f>I28/I5</f>
        <v>7.3425141656059689E-4</v>
      </c>
      <c r="K28" s="2">
        <v>596.92012468200005</v>
      </c>
    </row>
    <row r="29" spans="2:11">
      <c r="E29" s="6" t="s">
        <v>29</v>
      </c>
      <c r="F29" s="6"/>
      <c r="G29" s="2">
        <v>2444.7162006560002</v>
      </c>
      <c r="H29" s="4">
        <f>G29/G5</f>
        <v>1.7472385378514539E-4</v>
      </c>
      <c r="I29">
        <v>136</v>
      </c>
      <c r="J29" s="4">
        <f>I29/I5</f>
        <v>2.743356940995637E-4</v>
      </c>
      <c r="K29" s="2">
        <v>0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9"/>
  <sheetViews>
    <sheetView workbookViewId="0"/>
  </sheetViews>
  <sheetFormatPr defaultRowHeight="15"/>
  <cols>
    <col min="2" max="2" width="9.140625" customWidth="1"/>
    <col min="3" max="5" width="2" customWidth="1"/>
    <col min="6" max="6" width="53.42578125" customWidth="1"/>
    <col min="7" max="7" width="19.42578125" style="2" customWidth="1"/>
    <col min="8" max="8" width="11.42578125" style="4" customWidth="1"/>
    <col min="9" max="9" width="23.28515625" customWidth="1"/>
    <col min="10" max="10" width="11.42578125" style="4" customWidth="1"/>
    <col min="11" max="11" width="32" style="2" customWidth="1"/>
  </cols>
  <sheetData>
    <row r="1" spans="1:11" ht="80.099999999999994" customHeight="1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>
      <c r="B4" s="1"/>
      <c r="C4" s="1"/>
      <c r="D4" s="13" t="s">
        <v>6</v>
      </c>
      <c r="E4" s="13"/>
      <c r="F4" s="13"/>
      <c r="G4" s="3">
        <v>13574596.299378108</v>
      </c>
      <c r="H4" s="5"/>
      <c r="I4" s="1">
        <v>2615394</v>
      </c>
      <c r="J4" s="5"/>
      <c r="K4" s="3">
        <v>172536159.99558991</v>
      </c>
    </row>
    <row r="5" spans="1:11">
      <c r="E5" s="6" t="s">
        <v>7</v>
      </c>
      <c r="F5" s="6"/>
      <c r="G5" s="2">
        <v>11659218.808089204</v>
      </c>
      <c r="H5" s="4">
        <f>G5/G4</f>
        <v>0.85889985609541453</v>
      </c>
      <c r="I5">
        <v>467625</v>
      </c>
      <c r="J5" s="4">
        <f>I5/I4</f>
        <v>0.17879715255139378</v>
      </c>
      <c r="K5" s="2">
        <v>6554550.2024678588</v>
      </c>
    </row>
    <row r="6" spans="1:11">
      <c r="F6" t="s">
        <v>8</v>
      </c>
    </row>
    <row r="7" spans="1:11">
      <c r="F7" t="s">
        <v>9</v>
      </c>
      <c r="G7" s="2">
        <v>10581594.361356145</v>
      </c>
      <c r="H7" s="4">
        <f>G7/G5</f>
        <v>0.90757318612243554</v>
      </c>
      <c r="I7">
        <v>427778</v>
      </c>
      <c r="J7" s="4">
        <f>I7/I5</f>
        <v>0.91478855920876767</v>
      </c>
      <c r="K7" s="2">
        <v>6209317.8271217821</v>
      </c>
    </row>
    <row r="8" spans="1:11">
      <c r="F8" t="s">
        <v>10</v>
      </c>
      <c r="G8" s="2">
        <f>G5-G7</f>
        <v>1077624.4467330594</v>
      </c>
      <c r="H8" s="4">
        <f>1-H7</f>
        <v>9.2426813877564462E-2</v>
      </c>
      <c r="I8">
        <f>I5-I7</f>
        <v>39847</v>
      </c>
      <c r="J8" s="4">
        <f>1-J7</f>
        <v>8.5211440791232329E-2</v>
      </c>
      <c r="K8" s="2">
        <f>K5-K7</f>
        <v>345232.37534607667</v>
      </c>
    </row>
    <row r="9" spans="1:11">
      <c r="E9" s="6" t="s">
        <v>11</v>
      </c>
      <c r="F9" s="6"/>
      <c r="G9" s="2">
        <v>1673753.910390886</v>
      </c>
      <c r="H9" s="4">
        <f>1-H5-H10</f>
        <v>0.12330045575407381</v>
      </c>
      <c r="I9">
        <v>1681059</v>
      </c>
      <c r="J9" s="4">
        <f>1-J5-J10</f>
        <v>0.64275554658303868</v>
      </c>
      <c r="K9" s="2">
        <v>165386067.77330962</v>
      </c>
    </row>
    <row r="10" spans="1:11">
      <c r="E10" s="6" t="s">
        <v>12</v>
      </c>
      <c r="F10" s="6"/>
      <c r="G10" s="2">
        <v>241623.58089802001</v>
      </c>
      <c r="H10" s="4">
        <f>G10/G4</f>
        <v>1.7799688150511663E-2</v>
      </c>
      <c r="I10">
        <v>466710</v>
      </c>
      <c r="J10" s="4">
        <f>I10/I4</f>
        <v>0.17844730086556748</v>
      </c>
      <c r="K10" s="2">
        <v>595542.01981244097</v>
      </c>
    </row>
    <row r="12" spans="1:11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>
      <c r="B13" s="1"/>
      <c r="C13" s="1"/>
      <c r="D13" s="13" t="s">
        <v>14</v>
      </c>
      <c r="E13" s="13"/>
      <c r="F13" s="13"/>
      <c r="G13" s="3">
        <f>G14+G15</f>
        <v>5750651.3193074148</v>
      </c>
      <c r="H13" s="5">
        <f>G13/G5</f>
        <v>0.49322784090110688</v>
      </c>
      <c r="I13" s="1">
        <f>I14+I15</f>
        <v>185165</v>
      </c>
      <c r="J13" s="5">
        <f>I13/I5</f>
        <v>0.39596899224806203</v>
      </c>
      <c r="K13" s="3">
        <f>K14+K15</f>
        <v>2035265.447667636</v>
      </c>
    </row>
    <row r="14" spans="1:11">
      <c r="E14" s="6" t="s">
        <v>15</v>
      </c>
      <c r="F14" s="6"/>
      <c r="G14" s="2">
        <v>5316000.6345358938</v>
      </c>
      <c r="H14" s="4">
        <f>G14/G7</f>
        <v>0.5023818200733402</v>
      </c>
      <c r="I14">
        <v>169827</v>
      </c>
      <c r="J14" s="4">
        <f>I14/I7</f>
        <v>0.39699797558546723</v>
      </c>
      <c r="K14" s="2">
        <v>1957837.208873386</v>
      </c>
    </row>
    <row r="15" spans="1:11">
      <c r="E15" s="6" t="s">
        <v>16</v>
      </c>
      <c r="F15" s="6"/>
      <c r="G15" s="2">
        <v>434650.68477152102</v>
      </c>
      <c r="H15" s="4">
        <f>G15/G8</f>
        <v>0.40334152226150199</v>
      </c>
      <c r="I15">
        <v>15338</v>
      </c>
      <c r="J15" s="4">
        <f>I15/I8</f>
        <v>0.3849223279042337</v>
      </c>
      <c r="K15" s="2">
        <v>77428.238794250006</v>
      </c>
    </row>
    <row r="16" spans="1:11">
      <c r="E16" s="6" t="s">
        <v>17</v>
      </c>
      <c r="F16" s="6"/>
      <c r="G16" s="8"/>
      <c r="H16" s="9"/>
      <c r="I16" s="6"/>
      <c r="J16" s="9"/>
      <c r="K16" s="8"/>
    </row>
    <row r="17" spans="2:11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>
      <c r="E18" s="6" t="s">
        <v>19</v>
      </c>
      <c r="F18" s="6"/>
      <c r="G18" s="2">
        <v>4986764.5034641651</v>
      </c>
      <c r="H18" s="4">
        <f>G18/G5</f>
        <v>0.42771000232059558</v>
      </c>
      <c r="I18">
        <v>181534</v>
      </c>
      <c r="J18" s="4">
        <f>I18/I5</f>
        <v>0.38820422346966049</v>
      </c>
      <c r="K18" s="2">
        <v>1714988.432152648</v>
      </c>
    </row>
    <row r="19" spans="2:11">
      <c r="E19" s="6" t="s">
        <v>20</v>
      </c>
      <c r="F19" s="6"/>
      <c r="G19" s="2">
        <v>738016.55324395397</v>
      </c>
      <c r="H19" s="4">
        <f>G19/G5</f>
        <v>6.3298971002406751E-2</v>
      </c>
      <c r="I19">
        <v>24775</v>
      </c>
      <c r="J19" s="4">
        <f>I19/I5</f>
        <v>5.2980486500935578E-2</v>
      </c>
      <c r="K19" s="2">
        <v>643805.453206209</v>
      </c>
    </row>
    <row r="20" spans="2:11">
      <c r="E20" s="6" t="s">
        <v>21</v>
      </c>
      <c r="F20" s="6"/>
      <c r="G20" s="2">
        <v>5934437.7513810843</v>
      </c>
      <c r="H20" s="4">
        <f>1-H18-H19</f>
        <v>0.50899102667699769</v>
      </c>
      <c r="I20">
        <v>261283</v>
      </c>
      <c r="J20" s="4">
        <f>1-J18-J19</f>
        <v>0.55881529002940389</v>
      </c>
      <c r="K20" s="2">
        <v>4184877.3266985621</v>
      </c>
    </row>
    <row r="21" spans="2:11">
      <c r="F21" t="s">
        <v>22</v>
      </c>
    </row>
    <row r="22" spans="2:11">
      <c r="F22" t="s">
        <v>23</v>
      </c>
      <c r="G22" s="2">
        <v>362709.76495491702</v>
      </c>
      <c r="H22" s="4">
        <f>G22/G20</f>
        <v>6.1119482611559257E-2</v>
      </c>
      <c r="I22">
        <v>24923</v>
      </c>
      <c r="J22" s="4">
        <f>I22/I20</f>
        <v>9.5386994178725745E-2</v>
      </c>
      <c r="K22" s="2">
        <v>1093794.2219438639</v>
      </c>
    </row>
    <row r="23" spans="2:11">
      <c r="F23" t="s">
        <v>24</v>
      </c>
      <c r="G23" s="2">
        <f>G20-G22</f>
        <v>5571727.9864261672</v>
      </c>
      <c r="H23" s="4">
        <f>1-H22</f>
        <v>0.93888051738844069</v>
      </c>
      <c r="I23">
        <f>I20-I22</f>
        <v>236360</v>
      </c>
      <c r="J23" s="4">
        <f>1-J22</f>
        <v>0.90461300582127424</v>
      </c>
    </row>
    <row r="25" spans="2:11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>
      <c r="E26" s="6" t="s">
        <v>26</v>
      </c>
      <c r="F26" s="6"/>
      <c r="G26" s="2">
        <v>6232000.1519403579</v>
      </c>
      <c r="H26" s="4">
        <f>G26/G5</f>
        <v>0.53451266800281472</v>
      </c>
      <c r="I26">
        <v>234302</v>
      </c>
      <c r="J26" s="4">
        <f>I26/I5</f>
        <v>0.50104677893611338</v>
      </c>
      <c r="K26" s="2">
        <v>4461173.4896365367</v>
      </c>
    </row>
    <row r="27" spans="2:11">
      <c r="E27" s="6" t="s">
        <v>27</v>
      </c>
      <c r="F27" s="6"/>
      <c r="G27" s="2">
        <v>5393535.7158555211</v>
      </c>
      <c r="H27" s="4">
        <f>G27/G5</f>
        <v>0.46259837855632902</v>
      </c>
      <c r="I27">
        <v>232139</v>
      </c>
      <c r="J27" s="4">
        <f>I27/I5</f>
        <v>0.49642127773322642</v>
      </c>
      <c r="K27" s="2">
        <v>2079853.6082450859</v>
      </c>
    </row>
    <row r="28" spans="2:11">
      <c r="E28" s="6" t="s">
        <v>28</v>
      </c>
      <c r="F28" s="6"/>
      <c r="G28" s="2">
        <v>28416.901036724001</v>
      </c>
      <c r="H28" s="4">
        <f>G28/G5</f>
        <v>2.4372903111663244E-3</v>
      </c>
      <c r="I28">
        <v>904</v>
      </c>
      <c r="J28" s="4">
        <f>I28/I5</f>
        <v>1.9331729484095162E-3</v>
      </c>
      <c r="K28" s="2">
        <v>10746.183336407999</v>
      </c>
    </row>
    <row r="29" spans="2:11">
      <c r="E29" s="6" t="s">
        <v>29</v>
      </c>
      <c r="F29" s="6"/>
      <c r="G29" s="2">
        <v>5266.0392566</v>
      </c>
      <c r="H29" s="4">
        <f>G29/G5</f>
        <v>4.5166312968982148E-4</v>
      </c>
      <c r="I29">
        <v>275</v>
      </c>
      <c r="J29" s="4">
        <f>I29/I5</f>
        <v>5.8807805399625768E-4</v>
      </c>
      <c r="K29" s="2">
        <v>2776.9212498279999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4"/>
  <sheetViews>
    <sheetView workbookViewId="0">
      <selection activeCell="K3" sqref="K3"/>
    </sheetView>
  </sheetViews>
  <sheetFormatPr defaultRowHeight="30" customHeight="1"/>
  <cols>
    <col min="5" max="5" width="46.42578125" customWidth="1"/>
  </cols>
  <sheetData>
    <row r="1" spans="1:5" ht="62.25" customHeight="1">
      <c r="E1" s="17" t="s">
        <v>45</v>
      </c>
    </row>
    <row r="2" spans="1:5">
      <c r="A2" t="s">
        <v>30</v>
      </c>
    </row>
    <row r="3" spans="1:5">
      <c r="A3" t="s">
        <v>31</v>
      </c>
      <c r="B3">
        <f>'NEWT - EU'!$G$7</f>
        <v>12937840.166442947</v>
      </c>
    </row>
    <row r="4" spans="1:5">
      <c r="A4" t="s">
        <v>32</v>
      </c>
      <c r="B4">
        <f>'NEWT - EU'!$G$8</f>
        <v>1054045.5875321291</v>
      </c>
    </row>
    <row r="5" spans="1:5">
      <c r="A5" t="s">
        <v>33</v>
      </c>
      <c r="B5">
        <f>'NEWT - EU'!$G$9</f>
        <v>402271.62570643501</v>
      </c>
    </row>
    <row r="6" spans="1:5">
      <c r="A6" t="s">
        <v>34</v>
      </c>
      <c r="B6">
        <f>'NEWT - EU'!$G$10</f>
        <v>694.70007188399995</v>
      </c>
    </row>
    <row r="15" spans="1:5">
      <c r="A15" t="s">
        <v>35</v>
      </c>
    </row>
    <row r="16" spans="1:5">
      <c r="A16" t="s">
        <v>31</v>
      </c>
      <c r="B16">
        <f>'NEWT - EU'!$I$7</f>
        <v>452787</v>
      </c>
    </row>
    <row r="17" spans="1:2">
      <c r="A17" t="s">
        <v>32</v>
      </c>
      <c r="B17">
        <f>'NEWT - EU'!$I$8</f>
        <v>42956</v>
      </c>
    </row>
    <row r="18" spans="1:2">
      <c r="A18" t="s">
        <v>33</v>
      </c>
      <c r="B18">
        <f>'NEWT - EU'!$I$9</f>
        <v>891719</v>
      </c>
    </row>
    <row r="19" spans="1:2">
      <c r="A19" t="s">
        <v>34</v>
      </c>
      <c r="B19">
        <f>'NEWT - EU'!$I$10</f>
        <v>3600</v>
      </c>
    </row>
    <row r="27" spans="1:2">
      <c r="A27" t="s">
        <v>18</v>
      </c>
    </row>
    <row r="28" spans="1:2">
      <c r="A28" t="s">
        <v>36</v>
      </c>
      <c r="B28">
        <f>'NEWT - EU'!$G$18</f>
        <v>7283390.9910616241</v>
      </c>
    </row>
    <row r="29" spans="1:2">
      <c r="A29" t="s">
        <v>37</v>
      </c>
      <c r="B29">
        <f>'NEWT - EU'!$G$19</f>
        <v>973790.72011228104</v>
      </c>
    </row>
    <row r="30" spans="1:2">
      <c r="A30" t="s">
        <v>38</v>
      </c>
      <c r="B30">
        <f>'NEWT - EU'!$G$22</f>
        <v>548738.35065645794</v>
      </c>
    </row>
    <row r="31" spans="1:2">
      <c r="A31" t="s">
        <v>39</v>
      </c>
      <c r="B31">
        <f>'NEWT - EU'!$G$23</f>
        <v>5185965.6921447124</v>
      </c>
    </row>
    <row r="40" spans="1:2">
      <c r="A40" t="s">
        <v>40</v>
      </c>
    </row>
    <row r="41" spans="1:2">
      <c r="A41" t="s">
        <v>41</v>
      </c>
      <c r="B41">
        <f>'NEWT - EU'!$G$26</f>
        <v>6770090.0678215828</v>
      </c>
    </row>
    <row r="42" spans="1:2">
      <c r="A42" t="s">
        <v>42</v>
      </c>
      <c r="B42">
        <f>'NEWT - EU'!$G$27</f>
        <v>7209387.2375941332</v>
      </c>
    </row>
    <row r="43" spans="1:2">
      <c r="A43" t="s">
        <v>43</v>
      </c>
      <c r="B43">
        <f>'NEWT - EU'!$G$28</f>
        <v>9963.7323587039991</v>
      </c>
    </row>
    <row r="44" spans="1:2">
      <c r="A44" t="s">
        <v>44</v>
      </c>
      <c r="B44">
        <f>'NEWT - EU'!$G$29</f>
        <v>2444.7162006560002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NEWT - EU</vt:lpstr>
      <vt:lpstr>Outstanding - EU</vt:lpstr>
      <vt:lpstr>Images - EU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Ludovic Cathan</dc:creator>
  <cp:lastModifiedBy>Ludovic Cathan</cp:lastModifiedBy>
  <dcterms:created xsi:type="dcterms:W3CDTF">2023-04-18T09:14:46Z</dcterms:created>
  <dcterms:modified xsi:type="dcterms:W3CDTF">2023-04-18T09:14:46Z</dcterms:modified>
</cp:coreProperties>
</file>