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150B4A54-8D9C-4751-B3D3-4AA76BA17512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J9" i="5"/>
  <c r="K8" i="5"/>
  <c r="J8" i="5"/>
  <c r="I8" i="5"/>
  <c r="J15" i="5" s="1"/>
  <c r="H8" i="5"/>
  <c r="G8" i="5"/>
  <c r="J7" i="5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H20" i="2" s="1"/>
  <c r="J18" i="2"/>
  <c r="J20" i="2" s="1"/>
  <c r="H18" i="2"/>
  <c r="J14" i="2"/>
  <c r="H14" i="2"/>
  <c r="K13" i="2"/>
  <c r="J13" i="2"/>
  <c r="I13" i="2"/>
  <c r="G13" i="2"/>
  <c r="H13" i="2" s="1"/>
  <c r="J10" i="2"/>
  <c r="H10" i="2"/>
  <c r="K8" i="2"/>
  <c r="J8" i="2"/>
  <c r="I8" i="2"/>
  <c r="J15" i="2" s="1"/>
  <c r="H8" i="2"/>
  <c r="G8" i="2"/>
  <c r="B4" i="3" s="1"/>
  <c r="J7" i="2"/>
  <c r="H7" i="2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<sst xmlns="http://schemas.openxmlformats.org/spreadsheetml/2006/main" count="83" uniqueCount="46">
  <si>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23 December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</si>
  <si>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</si>
  <si>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</si>
  <si>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</si>
  <si>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</si>
  <si>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</si>
  <si>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</si>
  <si>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</si>
  <si>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</si>
  <si>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</si>
  <si>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</si>
  <si>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</si>
  <si>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</si>
  <si>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</si>
  <si>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</si>
  <si>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</si>
  <si>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</si>
  <si>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</si>
  <si>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</si>
  <si>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</si>
  <si>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</si>
  <si>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</si>
  <si>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</si>
  <si>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</si>
  <si>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</si>
  <si>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</si>
  <si>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</si>
  <si>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</si>
  <si>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</si>
  <si>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</si>
  <si>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</si>
  <si>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</si>
  <si>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</si>
  <si>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</si>
  <si>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</si>
  <si>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</si>
  <si>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</si>
  <si>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</si>
  <si>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</si>
  <si>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</si>
  <si>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</si>
  <si>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</si>
  <si>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</si>
  <si>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</si>
  <si>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</si>
  <si>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20"/>
        <rFont val="Calibri"/>
        <family val="2"/>
      </rPr>
      <t>SFTR Public Data</t>
    </r>
    <r>
      <rPr>
        <sz val="11"/>
        <rFont val="Calibri"/>
      </rPr>
      <t xml:space="preserve">
</t>
    </r>
    <r>
      <rPr>
        <b/>
        <sz val="11"/>
        <rFont val="Calibri"/>
        <family val="2"/>
      </rPr>
      <t>for week ending 23 December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</si>
</sst>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8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2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9821480.8109764848</c:v>
                </c:pt>
                <c:pt idx="1">
                  <c:v>974799.07425909117</c:v>
                </c:pt>
                <c:pt idx="2">
                  <c:v>285398.79853506002</c:v>
                </c:pt>
                <c:pt idx="3">
                  <c:v>135.66065402500001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D41-4090-AE39-EC5BA6911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363541</c:v>
                </c:pt>
                <c:pt idx="1">
                  <c:v>40251</c:v>
                </c:pt>
                <c:pt idx="2">
                  <c:v>890788</c:v>
                </c:pt>
                <c:pt idx="3">
                  <c:v>2461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540-498D-B1E6-653D3D42A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5751194.326889731</c:v>
                </c:pt>
                <c:pt idx="1">
                  <c:v>709055.99429562897</c:v>
                </c:pt>
                <c:pt idx="2">
                  <c:v>146381.24694102301</c:v>
                </c:pt>
                <c:pt idx="3">
                  <c:v>4189648.3171091941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FD2-48CB-A5B0-DAEF4A7ED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5202510.2422408359</c:v>
                </c:pt>
                <c:pt idx="1">
                  <c:v>5588485.5852555456</c:v>
                </c:pt>
                <c:pt idx="2">
                  <c:v>5159.0615349620002</c:v>
                </c:pt>
                <c:pt idx="3">
                  <c:v>124.996204233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91-4C68-AA3C-6E3F1E869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11081814.344424661</v>
      </c>
      <c r="H4" s="5"/>
      <c r="I4" s="1">
        <v>1297041</v>
      </c>
      <c r="J4" s="5"/>
      <c r="K4" s="3">
        <v>1798906.4272241511</v>
      </c>
    </row>
    <row r="5" spans="1:11">
      <c r="E5" s="6" t="s">
        <v>7</v>
      </c>
      <c r="F5" s="6"/>
      <c r="G5" s="2">
        <v>10796279.885235576</v>
      </c>
      <c r="H5" s="4">
        <f>G5/G4</f>
        <v>0.97423396112634397</v>
      </c>
      <c r="I5">
        <v>403792</v>
      </c>
      <c r="J5" s="4">
        <f>I5/I4</f>
        <v>0.31131783806371582</v>
      </c>
      <c r="K5" s="2">
        <v>1736274.5449813851</v>
      </c>
    </row>
    <row r="6" spans="1:11">
      <c r="F6" t="s">
        <v>8</v>
      </c>
    </row>
    <row r="7" spans="1:11">
      <c r="F7" t="s">
        <v>9</v>
      </c>
      <c r="G7" s="2">
        <v>9821480.8109764848</v>
      </c>
      <c r="H7" s="4">
        <f>G7/G5</f>
        <v>0.90970972551460294</v>
      </c>
      <c r="I7">
        <v>363541</v>
      </c>
      <c r="J7" s="4">
        <f>I7/I5</f>
        <v>0.90031749019297069</v>
      </c>
      <c r="K7" s="2">
        <v>1486606.5317073099</v>
      </c>
    </row>
    <row r="8" spans="1:11">
      <c r="F8" t="s">
        <v>10</v>
      </c>
      <c r="G8" s="2">
        <f>G5-G7</f>
        <v>974799.07425909117</v>
      </c>
      <c r="H8" s="4">
        <f>1-H7</f>
        <v>9.029027448539706E-2</v>
      </c>
      <c r="I8">
        <f>I5-I7</f>
        <v>40251</v>
      </c>
      <c r="J8" s="4">
        <f>1-J7</f>
        <v>9.9682509807029307E-2</v>
      </c>
      <c r="K8" s="2">
        <f>K5-K7</f>
        <v>249668.01327407523</v>
      </c>
    </row>
    <row r="9" spans="1:11">
      <c r="E9" s="6" t="s">
        <v>11</v>
      </c>
      <c r="F9" s="6"/>
      <c r="G9" s="2">
        <v>285398.79853506002</v>
      </c>
      <c r="H9" s="4">
        <f>1-H5-H10</f>
        <v>2.5753797136896267E-2</v>
      </c>
      <c r="I9">
        <v>890788</v>
      </c>
      <c r="J9" s="4">
        <f>1-J5-J10</f>
        <v>0.68678476624871532</v>
      </c>
      <c r="K9" s="2">
        <v>62447.421887133001</v>
      </c>
    </row>
    <row r="10" spans="1:11">
      <c r="E10" s="6" t="s">
        <v>12</v>
      </c>
      <c r="F10" s="6"/>
      <c r="G10" s="2">
        <v>135.66065402500001</v>
      </c>
      <c r="H10" s="4">
        <f>G10/G4</f>
        <v>1.2241736759761893E-5</v>
      </c>
      <c r="I10">
        <v>2461</v>
      </c>
      <c r="J10" s="4">
        <f>I10/I4</f>
        <v>1.8973956875688587E-3</v>
      </c>
      <c r="K10" s="2">
        <v>184.46035563300001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6497817.0784631437</v>
      </c>
      <c r="H13" s="5">
        <f>G13/G5</f>
        <v>0.60185704219739766</v>
      </c>
      <c r="I13" s="1">
        <f>I14+I15</f>
        <v>256283</v>
      </c>
      <c r="J13" s="5">
        <f>I13/I5</f>
        <v>0.6346906328010461</v>
      </c>
      <c r="K13" s="3">
        <f>K14+K15</f>
        <v>616029.68097900599</v>
      </c>
    </row>
    <row r="14" spans="1:11">
      <c r="E14" s="6" t="s">
        <v>15</v>
      </c>
      <c r="F14" s="6"/>
      <c r="G14" s="2">
        <v>5905057.3544704504</v>
      </c>
      <c r="H14" s="4">
        <f>G14/G7</f>
        <v>0.60123900541260134</v>
      </c>
      <c r="I14">
        <v>231190</v>
      </c>
      <c r="J14" s="4">
        <f>I14/I7</f>
        <v>0.63593927507488834</v>
      </c>
      <c r="K14" s="2">
        <v>571030.12754488504</v>
      </c>
    </row>
    <row r="15" spans="1:11">
      <c r="E15" s="6" t="s">
        <v>16</v>
      </c>
      <c r="F15" s="6"/>
      <c r="G15" s="2">
        <v>592759.72399269301</v>
      </c>
      <c r="H15" s="4">
        <f>G15/G8</f>
        <v>0.6080840038171228</v>
      </c>
      <c r="I15">
        <v>25093</v>
      </c>
      <c r="J15" s="4">
        <f>I15/I8</f>
        <v>0.6234130829047726</v>
      </c>
      <c r="K15" s="2">
        <v>44999.553434121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5751194.326889731</v>
      </c>
      <c r="H18" s="4">
        <f>G18/G5</f>
        <v>0.53270148495823655</v>
      </c>
      <c r="I18">
        <v>233450</v>
      </c>
      <c r="J18" s="4">
        <f>I18/I5</f>
        <v>0.57814419304988707</v>
      </c>
      <c r="K18" s="2">
        <v>423900.32853292598</v>
      </c>
    </row>
    <row r="19" spans="2:11">
      <c r="E19" s="6" t="s">
        <v>20</v>
      </c>
      <c r="F19" s="6"/>
      <c r="G19" s="2">
        <v>709055.99429562897</v>
      </c>
      <c r="H19" s="4">
        <f>G19/G5</f>
        <v>6.5675955220955012E-2</v>
      </c>
      <c r="I19">
        <v>15318</v>
      </c>
      <c r="J19" s="4">
        <f>I19/I5</f>
        <v>3.793537266711574E-2</v>
      </c>
      <c r="K19" s="2">
        <v>171919.33752222001</v>
      </c>
    </row>
    <row r="20" spans="2:11">
      <c r="E20" s="6" t="s">
        <v>21</v>
      </c>
      <c r="F20" s="6"/>
      <c r="G20" s="2">
        <v>4336029.5640502172</v>
      </c>
      <c r="H20" s="4">
        <f>1-H18-H19</f>
        <v>0.40162255982080841</v>
      </c>
      <c r="I20">
        <v>155024</v>
      </c>
      <c r="J20" s="4">
        <f>1-J18-J19</f>
        <v>0.38392043428299721</v>
      </c>
      <c r="K20" s="2">
        <v>1140454.878926239</v>
      </c>
    </row>
    <row r="21" spans="2:11">
      <c r="F21" t="s">
        <v>22</v>
      </c>
    </row>
    <row r="22" spans="2:11">
      <c r="F22" t="s">
        <v>23</v>
      </c>
      <c r="G22" s="2">
        <v>146381.24694102301</v>
      </c>
      <c r="H22" s="4">
        <f>G22/G20</f>
        <v>3.3759282490751885E-2</v>
      </c>
      <c r="I22">
        <v>15812</v>
      </c>
      <c r="J22" s="4">
        <f>I22/I20</f>
        <v>0.10199711012488388</v>
      </c>
      <c r="K22" s="2">
        <v>32015.906334779</v>
      </c>
    </row>
    <row r="23" spans="2:11">
      <c r="F23" t="s">
        <v>24</v>
      </c>
      <c r="G23" s="2">
        <f>G20-G22</f>
        <v>4189648.3171091941</v>
      </c>
      <c r="H23" s="4">
        <f>1-H22</f>
        <v>0.96624071750924811</v>
      </c>
      <c r="I23">
        <f>I20-I22</f>
        <v>139212</v>
      </c>
      <c r="J23" s="4">
        <f>1-J22</f>
        <v>0.89800288987511612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5202510.2422408359</v>
      </c>
      <c r="H26" s="4">
        <f>G26/G5</f>
        <v>0.48187989729272535</v>
      </c>
      <c r="I26">
        <v>214049</v>
      </c>
      <c r="J26" s="4">
        <f>I26/I5</f>
        <v>0.53009717874549278</v>
      </c>
      <c r="K26" s="2">
        <v>630978.86192229798</v>
      </c>
    </row>
    <row r="27" spans="2:11">
      <c r="E27" s="6" t="s">
        <v>27</v>
      </c>
      <c r="F27" s="6"/>
      <c r="G27" s="2">
        <v>5588485.5852555456</v>
      </c>
      <c r="H27" s="4">
        <f>G27/G5</f>
        <v>0.51763066951404846</v>
      </c>
      <c r="I27">
        <v>189615</v>
      </c>
      <c r="J27" s="4">
        <f>I27/I5</f>
        <v>0.46958582636604984</v>
      </c>
      <c r="K27" s="2">
        <v>1105214.5459232191</v>
      </c>
    </row>
    <row r="28" spans="2:11">
      <c r="E28" s="6" t="s">
        <v>28</v>
      </c>
      <c r="F28" s="6"/>
      <c r="G28" s="2">
        <v>5159.0615349620002</v>
      </c>
      <c r="H28" s="4">
        <f>G28/G5</f>
        <v>4.7785548261093723E-4</v>
      </c>
      <c r="I28">
        <v>123</v>
      </c>
      <c r="J28" s="4">
        <f>I28/I5</f>
        <v>3.0461227562705553E-4</v>
      </c>
      <c r="K28" s="2">
        <v>81.137135868000001</v>
      </c>
    </row>
    <row r="29" spans="2:11">
      <c r="E29" s="6" t="s">
        <v>29</v>
      </c>
      <c r="F29" s="6"/>
      <c r="G29" s="2">
        <v>124.996204233</v>
      </c>
      <c r="H29" s="4">
        <f>G29/G5</f>
        <v>1.1577710615296129E-5</v>
      </c>
      <c r="I29">
        <v>5</v>
      </c>
      <c r="J29" s="4">
        <f>I29/I5</f>
        <v>1.2382612830368109E-5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11872128.647839604</v>
      </c>
      <c r="H4" s="5"/>
      <c r="I4" s="1">
        <v>2413280</v>
      </c>
      <c r="J4" s="5"/>
      <c r="K4" s="3">
        <v>170968836.33166465</v>
      </c>
    </row>
    <row r="5" spans="1:11">
      <c r="E5" s="6" t="s">
        <v>7</v>
      </c>
      <c r="F5" s="6"/>
      <c r="G5" s="2">
        <v>10072485.205514316</v>
      </c>
      <c r="H5" s="4">
        <f>G5/G4</f>
        <v>0.84841442544064971</v>
      </c>
      <c r="I5">
        <v>404189</v>
      </c>
      <c r="J5" s="4">
        <f>I5/I4</f>
        <v>0.16748533116753961</v>
      </c>
      <c r="K5" s="2">
        <v>5125163.9499651017</v>
      </c>
    </row>
    <row r="6" spans="1:11">
      <c r="F6" t="s">
        <v>8</v>
      </c>
    </row>
    <row r="7" spans="1:11">
      <c r="F7" t="s">
        <v>9</v>
      </c>
      <c r="G7" s="2">
        <v>9059286.7548405472</v>
      </c>
      <c r="H7" s="4">
        <f>G7/G5</f>
        <v>0.89940928877025506</v>
      </c>
      <c r="I7">
        <v>370095</v>
      </c>
      <c r="J7" s="4">
        <f>I7/I5</f>
        <v>0.91564837241983332</v>
      </c>
      <c r="K7" s="2">
        <v>4662945.5247527538</v>
      </c>
    </row>
    <row r="8" spans="1:11">
      <c r="F8" t="s">
        <v>10</v>
      </c>
      <c r="G8" s="2">
        <f>G5-G7</f>
        <v>1013198.4506737683</v>
      </c>
      <c r="H8" s="4">
        <f>1-H7</f>
        <v>0.10059071122974494</v>
      </c>
      <c r="I8">
        <f>I5-I7</f>
        <v>34094</v>
      </c>
      <c r="J8" s="4">
        <f>1-J7</f>
        <v>8.4351627580166677E-2</v>
      </c>
      <c r="K8" s="2">
        <f>K5-K7</f>
        <v>462218.42521234788</v>
      </c>
    </row>
    <row r="9" spans="1:11">
      <c r="E9" s="6" t="s">
        <v>11</v>
      </c>
      <c r="F9" s="6"/>
      <c r="G9" s="2">
        <v>1564726.935222304</v>
      </c>
      <c r="H9" s="4">
        <f>1-H5-H10</f>
        <v>0.13179834734245754</v>
      </c>
      <c r="I9">
        <v>1576961</v>
      </c>
      <c r="J9" s="4">
        <f>1-J5-J10</f>
        <v>0.65345131936617384</v>
      </c>
      <c r="K9" s="2">
        <v>165342997.11786142</v>
      </c>
    </row>
    <row r="10" spans="1:11">
      <c r="E10" s="6" t="s">
        <v>12</v>
      </c>
      <c r="F10" s="6"/>
      <c r="G10" s="2">
        <v>234916.507102984</v>
      </c>
      <c r="H10" s="4">
        <f>G10/G4</f>
        <v>1.9787227216892755E-2</v>
      </c>
      <c r="I10">
        <v>432130</v>
      </c>
      <c r="J10" s="4">
        <f>I10/I4</f>
        <v>0.17906334946628655</v>
      </c>
      <c r="K10" s="2">
        <v>500675.26383814099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5062972.3576254249</v>
      </c>
      <c r="H13" s="5">
        <f>G13/G5</f>
        <v>0.50265373979935291</v>
      </c>
      <c r="I13" s="1">
        <f>I14+I15</f>
        <v>148744</v>
      </c>
      <c r="J13" s="5">
        <f>I13/I5</f>
        <v>0.36800605657254404</v>
      </c>
      <c r="K13" s="3">
        <f>K14+K15</f>
        <v>1667705.152557858</v>
      </c>
    </row>
    <row r="14" spans="1:11">
      <c r="E14" s="6" t="s">
        <v>15</v>
      </c>
      <c r="F14" s="6"/>
      <c r="G14" s="2">
        <v>4658853.3831507163</v>
      </c>
      <c r="H14" s="4">
        <f>G14/G7</f>
        <v>0.51426271286328396</v>
      </c>
      <c r="I14">
        <v>133849</v>
      </c>
      <c r="J14" s="4">
        <f>I14/I7</f>
        <v>0.36166119509855577</v>
      </c>
      <c r="K14" s="2">
        <v>1538985.9956303311</v>
      </c>
    </row>
    <row r="15" spans="1:11">
      <c r="E15" s="6" t="s">
        <v>16</v>
      </c>
      <c r="F15" s="6"/>
      <c r="G15" s="2">
        <v>404118.97447470902</v>
      </c>
      <c r="H15" s="4">
        <f>G15/G8</f>
        <v>0.39885471025540292</v>
      </c>
      <c r="I15">
        <v>14895</v>
      </c>
      <c r="J15" s="4">
        <f>I15/I8</f>
        <v>0.436880389511351</v>
      </c>
      <c r="K15" s="2">
        <v>128719.156927527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4192356.5550180469</v>
      </c>
      <c r="H18" s="4">
        <f>G18/G5</f>
        <v>0.41621868580386556</v>
      </c>
      <c r="I18">
        <v>142703</v>
      </c>
      <c r="J18" s="4">
        <f>I18/I5</f>
        <v>0.35306007832969227</v>
      </c>
      <c r="K18" s="2">
        <v>1316527.418066083</v>
      </c>
    </row>
    <row r="19" spans="2:11">
      <c r="E19" s="6" t="s">
        <v>20</v>
      </c>
      <c r="F19" s="6"/>
      <c r="G19" s="2">
        <v>509904.18186231802</v>
      </c>
      <c r="H19" s="4">
        <f>G19/G5</f>
        <v>5.0623472902513095E-2</v>
      </c>
      <c r="I19">
        <v>18983</v>
      </c>
      <c r="J19" s="4">
        <f>I19/I5</f>
        <v>4.6965652207259477E-2</v>
      </c>
      <c r="K19" s="2">
        <v>543367.84780034202</v>
      </c>
    </row>
    <row r="20" spans="2:11">
      <c r="E20" s="6" t="s">
        <v>21</v>
      </c>
      <c r="F20" s="6"/>
      <c r="G20" s="2">
        <v>5370224.4686339507</v>
      </c>
      <c r="H20" s="4">
        <f>1-H18-H19</f>
        <v>0.53315784129362132</v>
      </c>
      <c r="I20">
        <v>242470</v>
      </c>
      <c r="J20" s="4">
        <f>1-J18-J19</f>
        <v>0.59997426946304833</v>
      </c>
      <c r="K20" s="2">
        <v>3255795.0535512068</v>
      </c>
    </row>
    <row r="21" spans="2:11">
      <c r="F21" t="s">
        <v>22</v>
      </c>
    </row>
    <row r="22" spans="2:11">
      <c r="F22" t="s">
        <v>23</v>
      </c>
      <c r="G22" s="2">
        <v>299491.71528469899</v>
      </c>
      <c r="H22" s="4">
        <f>G22/G20</f>
        <v>5.5768937971578329E-2</v>
      </c>
      <c r="I22">
        <v>20286</v>
      </c>
      <c r="J22" s="4">
        <f>I22/I20</f>
        <v>8.3663958427846741E-2</v>
      </c>
      <c r="K22" s="2">
        <v>759173.86533932504</v>
      </c>
    </row>
    <row r="23" spans="2:11">
      <c r="F23" t="s">
        <v>24</v>
      </c>
      <c r="G23" s="2">
        <f>G20-G22</f>
        <v>5070732.753349252</v>
      </c>
      <c r="H23" s="4">
        <f>1-H22</f>
        <v>0.94423106202842166</v>
      </c>
      <c r="I23">
        <f>I20-I22</f>
        <v>222184</v>
      </c>
      <c r="J23" s="4">
        <f>1-J22</f>
        <v>0.91633604157215331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5294451.7765237316</v>
      </c>
      <c r="H26" s="4">
        <f>G26/G5</f>
        <v>0.52563510082151466</v>
      </c>
      <c r="I26">
        <v>194824</v>
      </c>
      <c r="J26" s="4">
        <f>I26/I5</f>
        <v>0.48201212798962861</v>
      </c>
      <c r="K26" s="2">
        <v>3218941.8235538029</v>
      </c>
    </row>
    <row r="27" spans="2:11">
      <c r="E27" s="6" t="s">
        <v>27</v>
      </c>
      <c r="F27" s="6"/>
      <c r="G27" s="2">
        <v>4755291.8381089121</v>
      </c>
      <c r="H27" s="4">
        <f>G27/G5</f>
        <v>0.47210710575236831</v>
      </c>
      <c r="I27">
        <v>208584</v>
      </c>
      <c r="J27" s="4">
        <f>I27/I5</f>
        <v>0.51605560764889691</v>
      </c>
      <c r="K27" s="2">
        <v>1898993.8885125311</v>
      </c>
    </row>
    <row r="28" spans="2:11">
      <c r="E28" s="6" t="s">
        <v>28</v>
      </c>
      <c r="F28" s="6"/>
      <c r="G28" s="2">
        <v>19006.336778192999</v>
      </c>
      <c r="H28" s="4">
        <f>G28/G5</f>
        <v>1.8869560381967827E-3</v>
      </c>
      <c r="I28">
        <v>589</v>
      </c>
      <c r="J28" s="4">
        <f>I28/I5</f>
        <v>1.457239063903273E-3</v>
      </c>
      <c r="K28" s="2">
        <v>4167.0305612009997</v>
      </c>
    </row>
    <row r="29" spans="2:11">
      <c r="E29" s="6" t="s">
        <v>29</v>
      </c>
      <c r="F29" s="6"/>
      <c r="G29" s="2">
        <v>3735.2541034790002</v>
      </c>
      <c r="H29" s="4">
        <f>G29/G5</f>
        <v>3.7083738792032038E-4</v>
      </c>
      <c r="I29">
        <v>187</v>
      </c>
      <c r="J29" s="4">
        <f>I29/I5</f>
        <v>4.6265484711360279E-4</v>
      </c>
      <c r="K29" s="2">
        <v>3060.9213375670001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workbookViewId="0">
      <selection activeCell="U4" sqref="U4"/>
    </sheetView>
  </sheetViews>
  <sheetFormatPr defaultRowHeight="30" customHeight="1"/>
  <cols>
    <col min="6" max="6" width="57.28515625" customWidth="1"/>
  </cols>
  <sheetData>
    <row r="1" spans="1:6" ht="54.75" customHeight="1">
      <c r="F1" s="17" t="s">
        <v>45</v>
      </c>
    </row>
    <row r="2" spans="1:6">
      <c r="A2" t="s">
        <v>30</v>
      </c>
    </row>
    <row r="3" spans="1:6">
      <c r="A3" t="s">
        <v>31</v>
      </c>
      <c r="B3">
        <f>'NEWT - EU'!$G$7</f>
        <v>9821480.8109764848</v>
      </c>
    </row>
    <row r="4" spans="1:6">
      <c r="A4" t="s">
        <v>32</v>
      </c>
      <c r="B4">
        <f>'NEWT - EU'!$G$8</f>
        <v>974799.07425909117</v>
      </c>
    </row>
    <row r="5" spans="1:6">
      <c r="A5" t="s">
        <v>33</v>
      </c>
      <c r="B5">
        <f>'NEWT - EU'!$G$9</f>
        <v>285398.79853506002</v>
      </c>
    </row>
    <row r="6" spans="1:6">
      <c r="A6" t="s">
        <v>34</v>
      </c>
      <c r="B6">
        <f>'NEWT - EU'!$G$10</f>
        <v>135.66065402500001</v>
      </c>
    </row>
    <row r="15" spans="1:6">
      <c r="A15" t="s">
        <v>35</v>
      </c>
    </row>
    <row r="16" spans="1:6">
      <c r="A16" t="s">
        <v>31</v>
      </c>
      <c r="B16">
        <f>'NEWT - EU'!$I$7</f>
        <v>363541</v>
      </c>
    </row>
    <row r="17" spans="1:2">
      <c r="A17" t="s">
        <v>32</v>
      </c>
      <c r="B17">
        <f>'NEWT - EU'!$I$8</f>
        <v>40251</v>
      </c>
    </row>
    <row r="18" spans="1:2">
      <c r="A18" t="s">
        <v>33</v>
      </c>
      <c r="B18">
        <f>'NEWT - EU'!$I$9</f>
        <v>890788</v>
      </c>
    </row>
    <row r="19" spans="1:2">
      <c r="A19" t="s">
        <v>34</v>
      </c>
      <c r="B19">
        <f>'NEWT - EU'!$I$10</f>
        <v>2461</v>
      </c>
    </row>
    <row r="27" spans="1:2">
      <c r="A27" t="s">
        <v>18</v>
      </c>
    </row>
    <row r="28" spans="1:2">
      <c r="A28" t="s">
        <v>36</v>
      </c>
      <c r="B28">
        <f>'NEWT - EU'!$G$18</f>
        <v>5751194.326889731</v>
      </c>
    </row>
    <row r="29" spans="1:2">
      <c r="A29" t="s">
        <v>37</v>
      </c>
      <c r="B29">
        <f>'NEWT - EU'!$G$19</f>
        <v>709055.99429562897</v>
      </c>
    </row>
    <row r="30" spans="1:2">
      <c r="A30" t="s">
        <v>38</v>
      </c>
      <c r="B30">
        <f>'NEWT - EU'!$G$22</f>
        <v>146381.24694102301</v>
      </c>
    </row>
    <row r="31" spans="1:2">
      <c r="A31" t="s">
        <v>39</v>
      </c>
      <c r="B31">
        <f>'NEWT - EU'!$G$23</f>
        <v>4189648.3171091941</v>
      </c>
    </row>
    <row r="40" spans="1:2">
      <c r="A40" t="s">
        <v>40</v>
      </c>
    </row>
    <row r="41" spans="1:2">
      <c r="A41" t="s">
        <v>41</v>
      </c>
      <c r="B41">
        <f>'NEWT - EU'!$G$26</f>
        <v>5202510.2422408359</v>
      </c>
    </row>
    <row r="42" spans="1:2">
      <c r="A42" t="s">
        <v>42</v>
      </c>
      <c r="B42">
        <f>'NEWT - EU'!$G$27</f>
        <v>5588485.5852555456</v>
      </c>
    </row>
    <row r="43" spans="1:2">
      <c r="A43" t="s">
        <v>43</v>
      </c>
      <c r="B43">
        <f>'NEWT - EU'!$G$28</f>
        <v>5159.0615349620002</v>
      </c>
    </row>
    <row r="44" spans="1:2">
      <c r="A44" t="s">
        <v>44</v>
      </c>
      <c r="B44">
        <f>'NEWT - EU'!$G$29</f>
        <v>124.996204233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2023-01-12T09:55:27Z</dcterms:created>
  <dcterms:modified xsi:type="dcterms:W3CDTF">2023-01-12T09:55:28Z</dcterms:modified>
</cp:coreProperties>
</file>