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AF840262-8FBE-44E0-99CD-AA5864F8CADE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J20" i="5" s="1"/>
  <c r="H19" i="5"/>
  <c r="H20" i="5" s="1"/>
  <c r="J18" i="5"/>
  <c r="H18" i="5"/>
  <c r="J14" i="5"/>
  <c r="H14" i="5"/>
  <c r="K13" i="5"/>
  <c r="J13" i="5"/>
  <c r="I13" i="5"/>
  <c r="G13" i="5"/>
  <c r="H13" i="5" s="1"/>
  <c r="J10" i="5"/>
  <c r="H10" i="5"/>
  <c r="K8" i="5"/>
  <c r="J8" i="5"/>
  <c r="I8" i="5"/>
  <c r="J15" i="5" s="1"/>
  <c r="H8" i="5"/>
  <c r="G8" i="5"/>
  <c r="H15" i="5" s="1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B31" i="3" s="1"/>
  <c r="J22" i="2"/>
  <c r="H22" i="2"/>
  <c r="J19" i="2"/>
  <c r="H19" i="2"/>
  <c r="J18" i="2"/>
  <c r="J20" i="2" s="1"/>
  <c r="H18" i="2"/>
  <c r="H20" i="2" s="1"/>
  <c r="H15" i="2"/>
  <c r="J14" i="2"/>
  <c r="H14" i="2"/>
  <c r="K13" i="2"/>
  <c r="I13" i="2"/>
  <c r="J13" i="2" s="1"/>
  <c r="G13" i="2"/>
  <c r="H13" i="2" s="1"/>
  <c r="J10" i="2"/>
  <c r="H10" i="2"/>
  <c r="J9" i="2"/>
  <c r="K8" i="2"/>
  <c r="J8" i="2"/>
  <c r="I8" i="2"/>
  <c r="J15" i="2" s="1"/>
  <c r="G8" i="2"/>
  <c r="J7" i="2"/>
  <c r="H7" i="2"/>
  <c r="H8" i="2" s="1"/>
  <c r="J5" i="2"/>
  <c r="H5" i="2"/>
  <c r="H9" i="2" s="1"/>
  <c r="B17" i="3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<sst xmlns="http://schemas.openxmlformats.org/spreadsheetml/2006/main" count="83" uniqueCount="46">
  <si>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22 September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</si>
  <si>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</si>
  <si>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</si>
  <si>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</si>
  <si>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</si>
  <si>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</si>
  <si>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</si>
  <si>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</si>
  <si>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</si>
  <si>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</si>
  <si>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</si>
  <si>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</si>
  <si>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</si>
  <si>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</si>
  <si>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</si>
  <si>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</si>
  <si>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</si>
  <si>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</si>
  <si>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</si>
  <si>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</si>
  <si>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</si>
  <si>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</si>
  <si>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</si>
  <si>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</si>
  <si>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</si>
  <si>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</si>
  <si>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</si>
  <si>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</si>
  <si>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</si>
  <si>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</si>
  <si>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</si>
  <si>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</si>
  <si>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</si>
  <si>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</si>
  <si>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</si>
  <si>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</si>
  <si>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</si>
  <si>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</si>
  <si>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</si>
  <si>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</si>
  <si>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</si>
  <si>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</si>
  <si>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</si>
  <si>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</si>
  <si>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</si>
  <si>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b/>
        <sz val="20"/>
        <rFont val="Calibri"/>
        <family val="2"/>
      </rPr>
      <t>SFTR Public Data</t>
    </r>
    <r>
      <rPr>
        <sz val="11"/>
        <rFont val="Calibri"/>
      </rPr>
      <t xml:space="preserve">
for week ending 22 September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</si>
</sst>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11"/>
      <name val="Calibri"/>
      <family val="2"/>
    </font>
    <font>
      <b/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13167704.919687822</c:v>
                </c:pt>
                <c:pt idx="1">
                  <c:v>956724.92025320977</c:v>
                </c:pt>
                <c:pt idx="2">
                  <c:v>423605.62518348102</c:v>
                </c:pt>
                <c:pt idx="3">
                  <c:v>663.57800231199997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DDE-4B73-B757-C32D14E1C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433094</c:v>
                </c:pt>
                <c:pt idx="1">
                  <c:v>46795</c:v>
                </c:pt>
                <c:pt idx="2">
                  <c:v>956859</c:v>
                </c:pt>
                <c:pt idx="3">
                  <c:v>2564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697-4194-BE94-F4D00F7E2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7186896.6136551574</c:v>
                </c:pt>
                <c:pt idx="1">
                  <c:v>1240280.8849218939</c:v>
                </c:pt>
                <c:pt idx="2">
                  <c:v>235249.75026322901</c:v>
                </c:pt>
                <c:pt idx="3">
                  <c:v>5462002.5911007533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BFB-4140-820D-2E9A99485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6623760.0416195439</c:v>
                </c:pt>
                <c:pt idx="1">
                  <c:v>7489870.3743336378</c:v>
                </c:pt>
                <c:pt idx="2">
                  <c:v>10255.122506627</c:v>
                </c:pt>
                <c:pt idx="3">
                  <c:v>544.30148122399999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CE5-4D09-A761-85DBB43B5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14548699.043126825</v>
      </c>
      <c r="H4" s="5"/>
      <c r="I4" s="1">
        <v>1439312</v>
      </c>
      <c r="J4" s="5"/>
      <c r="K4" s="3">
        <v>1732430.422693941</v>
      </c>
    </row>
    <row r="5" spans="1:11">
      <c r="E5" s="6" t="s">
        <v>7</v>
      </c>
      <c r="F5" s="6"/>
      <c r="G5" s="2">
        <v>14124429.839941032</v>
      </c>
      <c r="H5" s="4">
        <f>G5/G4</f>
        <v>0.97083799713444285</v>
      </c>
      <c r="I5">
        <v>479889</v>
      </c>
      <c r="J5" s="4">
        <f>I5/I4</f>
        <v>0.33341554853985794</v>
      </c>
      <c r="K5" s="2">
        <v>1623819.650539268</v>
      </c>
    </row>
    <row r="6" spans="1:11">
      <c r="F6" t="s">
        <v>8</v>
      </c>
    </row>
    <row r="7" spans="1:11">
      <c r="F7" t="s">
        <v>9</v>
      </c>
      <c r="G7" s="2">
        <v>13167704.919687822</v>
      </c>
      <c r="H7" s="4">
        <f>G7/G5</f>
        <v>0.93226452811937333</v>
      </c>
      <c r="I7">
        <v>433094</v>
      </c>
      <c r="J7" s="4">
        <f>I7/I5</f>
        <v>0.90248786698590711</v>
      </c>
      <c r="K7" s="2">
        <v>1548960.5625094429</v>
      </c>
    </row>
    <row r="8" spans="1:11">
      <c r="F8" t="s">
        <v>10</v>
      </c>
      <c r="G8" s="2">
        <f>G5-G7</f>
        <v>956724.92025320977</v>
      </c>
      <c r="H8" s="4">
        <f>1-H7</f>
        <v>6.7735471880626674E-2</v>
      </c>
      <c r="I8">
        <f>I5-I7</f>
        <v>46795</v>
      </c>
      <c r="J8" s="4">
        <f>1-J7</f>
        <v>9.7512133014092894E-2</v>
      </c>
      <c r="K8" s="2">
        <f>K5-K7</f>
        <v>74859.088029825129</v>
      </c>
    </row>
    <row r="9" spans="1:11">
      <c r="E9" s="6" t="s">
        <v>11</v>
      </c>
      <c r="F9" s="6"/>
      <c r="G9" s="2">
        <v>423605.62518348102</v>
      </c>
      <c r="H9" s="4">
        <f>1-H5-H10</f>
        <v>2.9116392051810505E-2</v>
      </c>
      <c r="I9">
        <v>956859</v>
      </c>
      <c r="J9" s="4">
        <f>1-J5-J10</f>
        <v>0.66480304478806529</v>
      </c>
      <c r="K9" s="2">
        <v>107526.782522141</v>
      </c>
    </row>
    <row r="10" spans="1:11">
      <c r="E10" s="6" t="s">
        <v>12</v>
      </c>
      <c r="F10" s="6"/>
      <c r="G10" s="2">
        <v>663.57800231199997</v>
      </c>
      <c r="H10" s="4">
        <f>G10/G4</f>
        <v>4.5610813746641562E-5</v>
      </c>
      <c r="I10">
        <v>2564</v>
      </c>
      <c r="J10" s="4">
        <f>I10/I4</f>
        <v>1.7814066720766588E-3</v>
      </c>
      <c r="K10" s="2">
        <v>1083.9896325320001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7853905.0643278845</v>
      </c>
      <c r="H13" s="5">
        <f>G13/G5</f>
        <v>0.55605112229865938</v>
      </c>
      <c r="I13" s="1">
        <f>I14+I15</f>
        <v>294243</v>
      </c>
      <c r="J13" s="5">
        <f>I13/I5</f>
        <v>0.613148040484362</v>
      </c>
      <c r="K13" s="3">
        <f>K14+K15</f>
        <v>436220.553907133</v>
      </c>
    </row>
    <row r="14" spans="1:11">
      <c r="E14" s="6" t="s">
        <v>15</v>
      </c>
      <c r="F14" s="6"/>
      <c r="G14" s="2">
        <v>7256290.8727563228</v>
      </c>
      <c r="H14" s="4">
        <f>G14/G7</f>
        <v>0.55106724497653414</v>
      </c>
      <c r="I14">
        <v>264996</v>
      </c>
      <c r="J14" s="4">
        <f>I14/I7</f>
        <v>0.61186716971373423</v>
      </c>
      <c r="K14" s="2">
        <v>458069.85559828702</v>
      </c>
    </row>
    <row r="15" spans="1:11">
      <c r="E15" s="6" t="s">
        <v>16</v>
      </c>
      <c r="F15" s="6"/>
      <c r="G15" s="2">
        <v>597614.19157156197</v>
      </c>
      <c r="H15" s="4">
        <f>G15/G8</f>
        <v>0.62464578785446034</v>
      </c>
      <c r="I15">
        <v>29247</v>
      </c>
      <c r="J15" s="4">
        <f>I15/I8</f>
        <v>0.6250026712255583</v>
      </c>
      <c r="K15" s="2">
        <v>-21849.301691154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7186896.6136551574</v>
      </c>
      <c r="H18" s="4">
        <f>G18/G5</f>
        <v>0.50882737888166407</v>
      </c>
      <c r="I18">
        <v>278884</v>
      </c>
      <c r="J18" s="4">
        <f>I18/I5</f>
        <v>0.58114272258793176</v>
      </c>
      <c r="K18" s="2">
        <v>289187.56238534901</v>
      </c>
    </row>
    <row r="19" spans="2:11">
      <c r="E19" s="6" t="s">
        <v>20</v>
      </c>
      <c r="F19" s="6"/>
      <c r="G19" s="2">
        <v>1240280.8849218939</v>
      </c>
      <c r="H19" s="4">
        <f>G19/G5</f>
        <v>8.7811040797882711E-2</v>
      </c>
      <c r="I19">
        <v>25351</v>
      </c>
      <c r="J19" s="4">
        <f>I19/I5</f>
        <v>5.2826799530724812E-2</v>
      </c>
      <c r="K19" s="2">
        <v>169420.057082271</v>
      </c>
    </row>
    <row r="20" spans="2:11">
      <c r="E20" s="6" t="s">
        <v>21</v>
      </c>
      <c r="F20" s="6"/>
      <c r="G20" s="2">
        <v>5697252.3413639823</v>
      </c>
      <c r="H20" s="4">
        <f>1-H18-H19</f>
        <v>0.40336158032045322</v>
      </c>
      <c r="I20">
        <v>175654</v>
      </c>
      <c r="J20" s="4">
        <f>1-J18-J19</f>
        <v>0.36603047788134341</v>
      </c>
      <c r="K20" s="2">
        <v>1165212.031071648</v>
      </c>
    </row>
    <row r="21" spans="2:11">
      <c r="F21" t="s">
        <v>22</v>
      </c>
    </row>
    <row r="22" spans="2:11">
      <c r="F22" t="s">
        <v>23</v>
      </c>
      <c r="G22" s="2">
        <v>235249.75026322901</v>
      </c>
      <c r="H22" s="4">
        <f>G22/G20</f>
        <v>4.129179052773143E-2</v>
      </c>
      <c r="I22">
        <v>15935</v>
      </c>
      <c r="J22" s="4">
        <f>I22/I20</f>
        <v>9.0718116296810772E-2</v>
      </c>
      <c r="K22" s="2">
        <v>42163.533893949003</v>
      </c>
    </row>
    <row r="23" spans="2:11">
      <c r="F23" t="s">
        <v>24</v>
      </c>
      <c r="G23" s="2">
        <f>G20-G22</f>
        <v>5462002.5911007533</v>
      </c>
      <c r="H23" s="4">
        <f>1-H22</f>
        <v>0.95870820947226854</v>
      </c>
      <c r="I23">
        <f>I20-I22</f>
        <v>159719</v>
      </c>
      <c r="J23" s="4">
        <f>1-J22</f>
        <v>0.90928188370318919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6623760.0416195439</v>
      </c>
      <c r="H26" s="4">
        <f>G26/G5</f>
        <v>0.4689576936329769</v>
      </c>
      <c r="I26">
        <v>246798</v>
      </c>
      <c r="J26" s="4">
        <f>I26/I5</f>
        <v>0.51428142758012796</v>
      </c>
      <c r="K26" s="2">
        <v>485153.657556322</v>
      </c>
    </row>
    <row r="27" spans="2:11">
      <c r="E27" s="6" t="s">
        <v>27</v>
      </c>
      <c r="F27" s="6"/>
      <c r="G27" s="2">
        <v>7489870.3743336378</v>
      </c>
      <c r="H27" s="4">
        <f>G27/G5</f>
        <v>0.53027771451374262</v>
      </c>
      <c r="I27">
        <v>232746</v>
      </c>
      <c r="J27" s="4">
        <f>I27/I5</f>
        <v>0.4849996561704894</v>
      </c>
      <c r="K27" s="2">
        <v>1137703.0474609251</v>
      </c>
    </row>
    <row r="28" spans="2:11">
      <c r="E28" s="6" t="s">
        <v>28</v>
      </c>
      <c r="F28" s="6"/>
      <c r="G28" s="2">
        <v>10255.122506627</v>
      </c>
      <c r="H28" s="4">
        <f>G28/G5</f>
        <v>7.2605567961600732E-4</v>
      </c>
      <c r="I28">
        <v>326</v>
      </c>
      <c r="J28" s="4">
        <f>I28/I5</f>
        <v>6.7932376028623286E-4</v>
      </c>
      <c r="K28" s="2">
        <v>962.94552202099999</v>
      </c>
    </row>
    <row r="29" spans="2:11">
      <c r="E29" s="6" t="s">
        <v>29</v>
      </c>
      <c r="F29" s="6"/>
      <c r="G29" s="2">
        <v>544.30148122399999</v>
      </c>
      <c r="H29" s="4">
        <f>G29/G5</f>
        <v>3.8536173664499039E-5</v>
      </c>
      <c r="I29">
        <v>19</v>
      </c>
      <c r="J29" s="4">
        <f>I29/I5</f>
        <v>3.9592489096436884E-5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14219910.274317848</v>
      </c>
      <c r="H4" s="5"/>
      <c r="I4" s="1">
        <v>2661097</v>
      </c>
      <c r="J4" s="5"/>
      <c r="K4" s="3">
        <v>165353534.33507532</v>
      </c>
    </row>
    <row r="5" spans="1:11">
      <c r="E5" s="6" t="s">
        <v>7</v>
      </c>
      <c r="F5" s="6"/>
      <c r="G5" s="2">
        <v>12168476.924332511</v>
      </c>
      <c r="H5" s="4">
        <f>G5/G4</f>
        <v>0.85573514105146153</v>
      </c>
      <c r="I5">
        <v>461942</v>
      </c>
      <c r="J5" s="4">
        <f>I5/I4</f>
        <v>0.17359081611831512</v>
      </c>
      <c r="K5" s="2">
        <v>5073427.4917498818</v>
      </c>
    </row>
    <row r="6" spans="1:11">
      <c r="F6" t="s">
        <v>8</v>
      </c>
    </row>
    <row r="7" spans="1:11">
      <c r="F7" t="s">
        <v>9</v>
      </c>
      <c r="G7" s="2">
        <v>11070468.000687441</v>
      </c>
      <c r="H7" s="4">
        <f>G7/G5</f>
        <v>0.9097661169534329</v>
      </c>
      <c r="I7">
        <v>419046</v>
      </c>
      <c r="J7" s="4">
        <f>I7/I5</f>
        <v>0.90713985738469327</v>
      </c>
      <c r="K7" s="2">
        <v>4801822.2507426487</v>
      </c>
    </row>
    <row r="8" spans="1:11">
      <c r="F8" t="s">
        <v>10</v>
      </c>
      <c r="G8" s="2">
        <f>G5-G7</f>
        <v>1098008.9236450698</v>
      </c>
      <c r="H8" s="4">
        <f>1-H7</f>
        <v>9.0233883046567098E-2</v>
      </c>
      <c r="I8">
        <f>I5-I7</f>
        <v>42896</v>
      </c>
      <c r="J8" s="4">
        <f>1-J7</f>
        <v>9.2860142615306729E-2</v>
      </c>
      <c r="K8" s="2">
        <f>K5-K7</f>
        <v>271605.24100723304</v>
      </c>
    </row>
    <row r="9" spans="1:11">
      <c r="E9" s="6" t="s">
        <v>11</v>
      </c>
      <c r="F9" s="6"/>
      <c r="G9" s="2">
        <v>1924918.847219601</v>
      </c>
      <c r="H9" s="4">
        <f>1-H5-H10</f>
        <v>0.1353678616872947</v>
      </c>
      <c r="I9">
        <v>1718992</v>
      </c>
      <c r="J9" s="4">
        <f>1-J5-J10</f>
        <v>0.64597119158001393</v>
      </c>
      <c r="K9" s="2">
        <v>159688803.27337891</v>
      </c>
    </row>
    <row r="10" spans="1:11">
      <c r="E10" s="6" t="s">
        <v>12</v>
      </c>
      <c r="F10" s="6"/>
      <c r="G10" s="2">
        <v>126514.502765738</v>
      </c>
      <c r="H10" s="4">
        <f>G10/G4</f>
        <v>8.8969972612437682E-3</v>
      </c>
      <c r="I10">
        <v>480163</v>
      </c>
      <c r="J10" s="4">
        <f>I10/I4</f>
        <v>0.18043799230167107</v>
      </c>
      <c r="K10" s="2">
        <v>591303.56994654494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5727089.2120884173</v>
      </c>
      <c r="H13" s="5">
        <f>G13/G5</f>
        <v>0.47064963410797367</v>
      </c>
      <c r="I13" s="1">
        <f>I14+I15</f>
        <v>181892</v>
      </c>
      <c r="J13" s="5">
        <f>I13/I5</f>
        <v>0.39375506015906758</v>
      </c>
      <c r="K13" s="3">
        <f>K14+K15</f>
        <v>1376479.4746680688</v>
      </c>
    </row>
    <row r="14" spans="1:11">
      <c r="E14" s="6" t="s">
        <v>15</v>
      </c>
      <c r="F14" s="6"/>
      <c r="G14" s="2">
        <v>5349648.4680521386</v>
      </c>
      <c r="H14" s="4">
        <f>G14/G7</f>
        <v>0.48323598132616818</v>
      </c>
      <c r="I14">
        <v>164436</v>
      </c>
      <c r="J14" s="4">
        <f>I14/I7</f>
        <v>0.39240560702166349</v>
      </c>
      <c r="K14" s="2">
        <v>1329258.6756826129</v>
      </c>
    </row>
    <row r="15" spans="1:11">
      <c r="E15" s="6" t="s">
        <v>16</v>
      </c>
      <c r="F15" s="6"/>
      <c r="G15" s="2">
        <v>377440.74403627898</v>
      </c>
      <c r="H15" s="4">
        <f>G15/G8</f>
        <v>0.34375016077582105</v>
      </c>
      <c r="I15">
        <v>17456</v>
      </c>
      <c r="J15" s="4">
        <f>I15/I8</f>
        <v>0.40693770980977245</v>
      </c>
      <c r="K15" s="2">
        <v>47220.798985456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5002862.3842483144</v>
      </c>
      <c r="H18" s="4">
        <f>G18/G5</f>
        <v>0.41113299678815318</v>
      </c>
      <c r="I18">
        <v>184384</v>
      </c>
      <c r="J18" s="4">
        <f>I18/I5</f>
        <v>0.39914967679925184</v>
      </c>
      <c r="K18" s="2">
        <v>1263750.3208863139</v>
      </c>
    </row>
    <row r="19" spans="2:11">
      <c r="E19" s="6" t="s">
        <v>20</v>
      </c>
      <c r="F19" s="6"/>
      <c r="G19" s="2">
        <v>951182.36113117496</v>
      </c>
      <c r="H19" s="4">
        <f>G19/G5</f>
        <v>7.8167741702263288E-2</v>
      </c>
      <c r="I19">
        <v>24413</v>
      </c>
      <c r="J19" s="4">
        <f>I19/I5</f>
        <v>5.2848626017984943E-2</v>
      </c>
      <c r="K19" s="2">
        <v>442305.71753052197</v>
      </c>
    </row>
    <row r="20" spans="2:11">
      <c r="E20" s="6" t="s">
        <v>21</v>
      </c>
      <c r="F20" s="6"/>
      <c r="G20" s="2">
        <v>6214432.1789530208</v>
      </c>
      <c r="H20" s="4">
        <f>1-H18-H19</f>
        <v>0.51069926150958356</v>
      </c>
      <c r="I20">
        <v>253112</v>
      </c>
      <c r="J20" s="4">
        <f>1-J18-J19</f>
        <v>0.54800169718276326</v>
      </c>
      <c r="K20" s="2">
        <v>3359467.8866913859</v>
      </c>
    </row>
    <row r="21" spans="2:11">
      <c r="F21" t="s">
        <v>22</v>
      </c>
    </row>
    <row r="22" spans="2:11">
      <c r="F22" t="s">
        <v>23</v>
      </c>
      <c r="G22" s="2">
        <v>319229.33733448898</v>
      </c>
      <c r="H22" s="4">
        <f>G22/G20</f>
        <v>5.1369027473765316E-2</v>
      </c>
      <c r="I22">
        <v>21182</v>
      </c>
      <c r="J22" s="4">
        <f>I22/I20</f>
        <v>8.3686273270330916E-2</v>
      </c>
      <c r="K22" s="2">
        <v>664361.61822675797</v>
      </c>
    </row>
    <row r="23" spans="2:11">
      <c r="F23" t="s">
        <v>24</v>
      </c>
      <c r="G23" s="2">
        <f>G20-G22</f>
        <v>5895202.8416185323</v>
      </c>
      <c r="H23" s="4">
        <f>1-H22</f>
        <v>0.94863097252623474</v>
      </c>
      <c r="I23">
        <f>I20-I22</f>
        <v>231930</v>
      </c>
      <c r="J23" s="4">
        <f>1-J22</f>
        <v>0.91631372672966904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6274698.3029804612</v>
      </c>
      <c r="H26" s="4">
        <f>G26/G5</f>
        <v>0.51565190467127042</v>
      </c>
      <c r="I26">
        <v>230856</v>
      </c>
      <c r="J26" s="4">
        <f>I26/I5</f>
        <v>0.49975105099774431</v>
      </c>
      <c r="K26" s="2">
        <v>3044036.8473625649</v>
      </c>
    </row>
    <row r="27" spans="2:11">
      <c r="E27" s="6" t="s">
        <v>27</v>
      </c>
      <c r="F27" s="6"/>
      <c r="G27" s="2">
        <v>5857908.7812698353</v>
      </c>
      <c r="H27" s="4">
        <f>G27/G5</f>
        <v>0.48140032788788517</v>
      </c>
      <c r="I27">
        <v>229926</v>
      </c>
      <c r="J27" s="4">
        <f>I27/I5</f>
        <v>0.49773781124037214</v>
      </c>
      <c r="K27" s="2">
        <v>2005344.918601797</v>
      </c>
    </row>
    <row r="28" spans="2:11">
      <c r="E28" s="6" t="s">
        <v>28</v>
      </c>
      <c r="F28" s="6"/>
      <c r="G28" s="2">
        <v>32193.042996395001</v>
      </c>
      <c r="H28" s="4">
        <f>G28/G5</f>
        <v>2.6456098981476202E-3</v>
      </c>
      <c r="I28">
        <v>971</v>
      </c>
      <c r="J28" s="4">
        <f>I28/I5</f>
        <v>2.1019954886111244E-3</v>
      </c>
      <c r="K28" s="2">
        <v>21094.202342412002</v>
      </c>
    </row>
    <row r="29" spans="2:11">
      <c r="E29" s="6" t="s">
        <v>29</v>
      </c>
      <c r="F29" s="6"/>
      <c r="G29" s="2">
        <v>3676.7970858190001</v>
      </c>
      <c r="H29" s="4">
        <f>G29/G5</f>
        <v>3.0215754269679787E-4</v>
      </c>
      <c r="I29">
        <v>184</v>
      </c>
      <c r="J29" s="4">
        <f>I29/I5</f>
        <v>3.9831840360911108E-4</v>
      </c>
      <c r="K29" s="2">
        <v>2951.158443108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K1" sqref="K1"/>
    </sheetView>
  </sheetViews>
  <sheetFormatPr defaultRowHeight="30" customHeight="1"/>
  <cols>
    <col min="5" max="5" width="67.7109375" customWidth="1"/>
  </cols>
  <sheetData>
    <row r="1" spans="1:5" ht="45.7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13167704.919687822</v>
      </c>
    </row>
    <row r="4" spans="1:5">
      <c r="A4" t="s">
        <v>32</v>
      </c>
      <c r="B4">
        <f>'NEWT - EU'!$G$8</f>
        <v>956724.92025320977</v>
      </c>
    </row>
    <row r="5" spans="1:5">
      <c r="A5" t="s">
        <v>33</v>
      </c>
      <c r="B5">
        <f>'NEWT - EU'!$G$9</f>
        <v>423605.62518348102</v>
      </c>
    </row>
    <row r="6" spans="1:5">
      <c r="A6" t="s">
        <v>34</v>
      </c>
      <c r="B6">
        <f>'NEWT - EU'!$G$10</f>
        <v>663.57800231199997</v>
      </c>
    </row>
    <row r="15" spans="1:5">
      <c r="A15" t="s">
        <v>35</v>
      </c>
    </row>
    <row r="16" spans="1:5">
      <c r="A16" t="s">
        <v>31</v>
      </c>
      <c r="B16">
        <f>'NEWT - EU'!$I$7</f>
        <v>433094</v>
      </c>
    </row>
    <row r="17" spans="1:2">
      <c r="A17" t="s">
        <v>32</v>
      </c>
      <c r="B17">
        <f>'NEWT - EU'!$I$8</f>
        <v>46795</v>
      </c>
    </row>
    <row r="18" spans="1:2">
      <c r="A18" t="s">
        <v>33</v>
      </c>
      <c r="B18">
        <f>'NEWT - EU'!$I$9</f>
        <v>956859</v>
      </c>
    </row>
    <row r="19" spans="1:2">
      <c r="A19" t="s">
        <v>34</v>
      </c>
      <c r="B19">
        <f>'NEWT - EU'!$I$10</f>
        <v>2564</v>
      </c>
    </row>
    <row r="27" spans="1:2">
      <c r="A27" t="s">
        <v>18</v>
      </c>
    </row>
    <row r="28" spans="1:2">
      <c r="A28" t="s">
        <v>36</v>
      </c>
      <c r="B28">
        <f>'NEWT - EU'!$G$18</f>
        <v>7186896.6136551574</v>
      </c>
    </row>
    <row r="29" spans="1:2">
      <c r="A29" t="s">
        <v>37</v>
      </c>
      <c r="B29">
        <f>'NEWT - EU'!$G$19</f>
        <v>1240280.8849218939</v>
      </c>
    </row>
    <row r="30" spans="1:2">
      <c r="A30" t="s">
        <v>38</v>
      </c>
      <c r="B30">
        <f>'NEWT - EU'!$G$22</f>
        <v>235249.75026322901</v>
      </c>
    </row>
    <row r="31" spans="1:2">
      <c r="A31" t="s">
        <v>39</v>
      </c>
      <c r="B31">
        <f>'NEWT - EU'!$G$23</f>
        <v>5462002.5911007533</v>
      </c>
    </row>
    <row r="40" spans="1:2">
      <c r="A40" t="s">
        <v>40</v>
      </c>
    </row>
    <row r="41" spans="1:2">
      <c r="A41" t="s">
        <v>41</v>
      </c>
      <c r="B41">
        <f>'NEWT - EU'!$G$26</f>
        <v>6623760.0416195439</v>
      </c>
    </row>
    <row r="42" spans="1:2">
      <c r="A42" t="s">
        <v>42</v>
      </c>
      <c r="B42">
        <f>'NEWT - EU'!$G$27</f>
        <v>7489870.3743336378</v>
      </c>
    </row>
    <row r="43" spans="1:2">
      <c r="A43" t="s">
        <v>43</v>
      </c>
      <c r="B43">
        <f>'NEWT - EU'!$G$28</f>
        <v>10255.122506627</v>
      </c>
    </row>
    <row r="44" spans="1:2">
      <c r="A44" t="s">
        <v>44</v>
      </c>
      <c r="B44">
        <f>'NEWT - EU'!$G$29</f>
        <v>544.30148122399999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2023-11-10T10:28:01Z</dcterms:created>
  <dcterms:modified xsi:type="dcterms:W3CDTF">2023-11-10T10:28:01Z</dcterms:modified>
</cp:coreProperties>
</file>