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cma01-my.sharepoint.com/personal/ludovic_cathan_icmagroup_org/Documents/Desktop/"/>
    </mc:Choice>
  </mc:AlternateContent>
  <xr:revisionPtr revIDLastSave="0" documentId="8_{8DFE88FB-1BD9-4024-A9C9-FED8D9EFD5C3}" xr6:coauthVersionLast="47" xr6:coauthVersionMax="47" xr10:uidLastSave="{00000000-0000-0000-0000-000000000000}"/>
  <bookViews>
    <workbookView xWindow="30255" yWindow="-120" windowWidth="29040" windowHeight="15840" xr2:uid="{00000000-000D-0000-FFFF-FFFF00000000}"/>
  </bookViews>
  <sheets>
    <sheet name="NEWT - EU" sheetId="2" r:id="rId1"/>
    <sheet name="Outstanding - EU" sheetId="5" r:id="rId2"/>
    <sheet name="Images - EU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4" i="3" l="1"/>
  <c r="B43" i="3"/>
  <c r="B42" i="3"/>
  <c r="B41" i="3"/>
  <c r="B30" i="3"/>
  <c r="B29" i="3"/>
  <c r="B28" i="3"/>
  <c r="B19" i="3"/>
  <c r="B18" i="3"/>
  <c r="B16" i="3"/>
  <c r="B6" i="3"/>
  <c r="B5" i="3"/>
  <c r="B3" i="3"/>
  <c r="J29" i="5"/>
  <c r="H29" i="5"/>
  <c r="J28" i="5"/>
  <c r="H28" i="5"/>
  <c r="J27" i="5"/>
  <c r="H27" i="5"/>
  <c r="J26" i="5"/>
  <c r="H26" i="5"/>
  <c r="I23" i="5"/>
  <c r="G23" i="5"/>
  <c r="J22" i="5"/>
  <c r="J23" i="5" s="1"/>
  <c r="H22" i="5"/>
  <c r="H23" i="5" s="1"/>
  <c r="J20" i="5"/>
  <c r="H20" i="5"/>
  <c r="J19" i="5"/>
  <c r="H19" i="5"/>
  <c r="J18" i="5"/>
  <c r="H18" i="5"/>
  <c r="J15" i="5"/>
  <c r="J14" i="5"/>
  <c r="H14" i="5"/>
  <c r="K13" i="5"/>
  <c r="I13" i="5"/>
  <c r="J13" i="5" s="1"/>
  <c r="H13" i="5"/>
  <c r="G13" i="5"/>
  <c r="J10" i="5"/>
  <c r="H10" i="5"/>
  <c r="H9" i="5"/>
  <c r="K8" i="5"/>
  <c r="I8" i="5"/>
  <c r="G8" i="5"/>
  <c r="H15" i="5" s="1"/>
  <c r="J7" i="5"/>
  <c r="J8" i="5" s="1"/>
  <c r="H7" i="5"/>
  <c r="H8" i="5" s="1"/>
  <c r="J5" i="5"/>
  <c r="J9" i="5" s="1"/>
  <c r="H5" i="5"/>
  <c r="J29" i="2"/>
  <c r="H29" i="2"/>
  <c r="J28" i="2"/>
  <c r="H28" i="2"/>
  <c r="J27" i="2"/>
  <c r="H27" i="2"/>
  <c r="J26" i="2"/>
  <c r="H26" i="2"/>
  <c r="J23" i="2"/>
  <c r="I23" i="2"/>
  <c r="G23" i="2"/>
  <c r="B31" i="3" s="1"/>
  <c r="J22" i="2"/>
  <c r="H22" i="2"/>
  <c r="H23" i="2" s="1"/>
  <c r="J19" i="2"/>
  <c r="H19" i="2"/>
  <c r="J18" i="2"/>
  <c r="J20" i="2" s="1"/>
  <c r="H18" i="2"/>
  <c r="H20" i="2" s="1"/>
  <c r="J15" i="2"/>
  <c r="H15" i="2"/>
  <c r="J14" i="2"/>
  <c r="H14" i="2"/>
  <c r="K13" i="2"/>
  <c r="I13" i="2"/>
  <c r="J13" i="2" s="1"/>
  <c r="G13" i="2"/>
  <c r="H13" i="2" s="1"/>
  <c r="J10" i="2"/>
  <c r="H10" i="2"/>
  <c r="J9" i="2"/>
  <c r="H9" i="2"/>
  <c r="K8" i="2"/>
  <c r="J8" i="2"/>
  <c r="I8" i="2"/>
  <c r="B17" i="3" s="1"/>
  <c r="G8" i="2"/>
  <c r="B4" i="3" s="1"/>
  <c r="J7" i="2"/>
  <c r="H7" i="2"/>
  <c r="H8" i="2" s="1"/>
  <c r="J5" i="2"/>
  <c r="H5" i="2"/>
</calcChain>
</file>

<file path=xl/sharedStrings.xml><?xml version="1.0" encoding="utf-8"?>
<sst xmlns="http://schemas.openxmlformats.org/spreadsheetml/2006/main" count="83" uniqueCount="46">
  <si>
    <r>
      <rPr>
        <b/>
        <sz val="20"/>
        <rFont val="Calibri"/>
        <family val="2"/>
      </rPr>
      <t xml:space="preserve">SFTR Public Data
</t>
    </r>
    <r>
      <rPr>
        <b/>
        <sz val="9"/>
        <color rgb="FF000000"/>
        <rFont val="Calibri"/>
        <family val="2"/>
      </rPr>
      <t>for week ending 21 April 2023</t>
    </r>
  </si>
  <si>
    <t>Cash Value (Eur mn)</t>
  </si>
  <si>
    <t>Percentage</t>
  </si>
  <si>
    <t>Number Of Transactions</t>
  </si>
  <si>
    <t>Collateral Market Value (Eur mn)*</t>
  </si>
  <si>
    <t>ALL SFTS</t>
  </si>
  <si>
    <t>Total SFT</t>
  </si>
  <si>
    <t>Total Repos</t>
  </si>
  <si>
    <t>Of which</t>
  </si>
  <si>
    <t>Total repurchase transactions (REPO)</t>
  </si>
  <si>
    <t>Total buy/sell-backs (SBSC)</t>
  </si>
  <si>
    <t>Total securities/commodities lending/ borrowing (SLEB)</t>
  </si>
  <si>
    <t>Total margin lending (MGLD)</t>
  </si>
  <si>
    <t>REPOS</t>
  </si>
  <si>
    <t>Cleared Repos</t>
  </si>
  <si>
    <t>Repurchase transactions (REPO)</t>
  </si>
  <si>
    <t>Buy/sell-backs (SBSC)</t>
  </si>
  <si>
    <t>*Percentages of the total in each type of repo</t>
  </si>
  <si>
    <t>Execution Venue</t>
  </si>
  <si>
    <t>EEA-based Trading Venues</t>
  </si>
  <si>
    <t>Non EEA-based Trading Venues</t>
  </si>
  <si>
    <t>OTC</t>
  </si>
  <si>
    <t>of which</t>
  </si>
  <si>
    <t>OTC registered post trade on a Trading Venue (MIC = XOFF)</t>
  </si>
  <si>
    <t>Pure OTC (MIC = XXXX)</t>
  </si>
  <si>
    <t>Counterparties</t>
  </si>
  <si>
    <t>EEA-EEA counterparties</t>
  </si>
  <si>
    <t>EEA-nonEEA counterparties</t>
  </si>
  <si>
    <t>NonEEA - EEA counterparties</t>
  </si>
  <si>
    <t>NonEEA-nonEEA counterparties</t>
  </si>
  <si>
    <t>New Reported Loan Values</t>
  </si>
  <si>
    <t>Repo</t>
  </si>
  <si>
    <t>SBSC</t>
  </si>
  <si>
    <t>SLEB</t>
  </si>
  <si>
    <t>MGLD</t>
  </si>
  <si>
    <t>New Reported Transaction Numbers</t>
  </si>
  <si>
    <t>EEA MIC</t>
  </si>
  <si>
    <t>nEEA MIC</t>
  </si>
  <si>
    <t>XOFF</t>
  </si>
  <si>
    <t>XXXX</t>
  </si>
  <si>
    <t>Location of Counterparties</t>
  </si>
  <si>
    <t>EEA-EEA</t>
  </si>
  <si>
    <t>EEA-nEEA</t>
  </si>
  <si>
    <t>nEEA-EEA</t>
  </si>
  <si>
    <t>nEEA-nEEA</t>
  </si>
  <si>
    <r>
      <rPr>
        <b/>
        <sz val="28"/>
        <rFont val="Calibri"/>
        <family val="2"/>
      </rPr>
      <t>SFTR Public Data</t>
    </r>
    <r>
      <rPr>
        <sz val="11"/>
        <rFont val="Calibri"/>
      </rPr>
      <t xml:space="preserve">
for week ending 21 April 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</si>
</sst>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\ ###\ ###\ ###\ ###\ ##0.00"/>
    <numFmt numFmtId="165" formatCode="#0.0%"/>
  </numFmts>
  <fonts count="7">
    <font>
      <sz val="11"/>
      <name val="Calibri"/>
    </font>
    <font>
      <b/>
      <sz val="11"/>
      <name val="Calibri"/>
      <family val="2"/>
    </font>
    <font>
      <sz val="11"/>
      <color rgb="FFFFFFFF"/>
      <name val="Calibri"/>
      <family val="2"/>
    </font>
    <font>
      <b/>
      <sz val="20"/>
      <name val="Calibri"/>
      <family val="2"/>
    </font>
    <font>
      <b/>
      <sz val="9"/>
      <color rgb="FF000000"/>
      <name val="Calibri"/>
      <family val="2"/>
    </font>
    <font>
      <sz val="11"/>
      <name val="Calibri"/>
      <family val="2"/>
    </font>
    <font>
      <b/>
      <sz val="2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DCE6F1"/>
      </patternFill>
    </fill>
    <fill>
      <patternFill patternType="solid">
        <fgColor rgb="FF36609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164" fontId="0" fillId="0" borderId="0" xfId="0" applyNumberFormat="1"/>
    <xf numFmtId="164" fontId="1" fillId="2" borderId="0" xfId="0" applyNumberFormat="1" applyFont="1" applyFill="1"/>
    <xf numFmtId="165" fontId="0" fillId="0" borderId="0" xfId="0" applyNumberFormat="1"/>
    <xf numFmtId="165" fontId="1" fillId="2" borderId="0" xfId="0" applyNumberFormat="1" applyFont="1" applyFill="1"/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0" xfId="0" applyNumberFormat="1"/>
    <xf numFmtId="165" fontId="0" fillId="0" borderId="0" xfId="0" applyNumberFormat="1"/>
    <xf numFmtId="0" fontId="2" fillId="3" borderId="0" xfId="0" applyFont="1" applyFill="1"/>
    <xf numFmtId="164" fontId="2" fillId="3" borderId="0" xfId="0" applyNumberFormat="1" applyFont="1" applyFill="1"/>
    <xf numFmtId="165" fontId="2" fillId="3" borderId="0" xfId="0" applyNumberFormat="1" applyFont="1" applyFill="1"/>
    <xf numFmtId="0" fontId="1" fillId="2" borderId="0" xfId="0" applyFont="1" applyFill="1"/>
    <xf numFmtId="164" fontId="1" fillId="2" borderId="0" xfId="0" applyNumberFormat="1" applyFont="1" applyFill="1"/>
    <xf numFmtId="165" fontId="1" fillId="2" borderId="0" xfId="0" applyNumberFormat="1" applyFont="1" applyFill="1"/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rPr lang="en-GB"/>
              <a:t>New Reported Loan Values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EU'!$A$3:$A$6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EU'!$B$3:$B$6</c:f>
              <c:numCache>
                <c:formatCode>General</c:formatCode>
                <c:ptCount val="4"/>
                <c:pt idx="0">
                  <c:v>12374856.641267125</c:v>
                </c:pt>
                <c:pt idx="1">
                  <c:v>972016.72075605579</c:v>
                </c:pt>
                <c:pt idx="2">
                  <c:v>376986.33410036401</c:v>
                </c:pt>
                <c:pt idx="3">
                  <c:v>203.40611699999999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D1B0-4E0E-9930-938BBD8350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rPr lang="en-GB"/>
              <a:t>New Reported Transaction Numbers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EU'!$A$16:$A$19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EU'!$B$16:$B$19</c:f>
              <c:numCache>
                <c:formatCode>General</c:formatCode>
                <c:ptCount val="4"/>
                <c:pt idx="0">
                  <c:v>436385</c:v>
                </c:pt>
                <c:pt idx="1">
                  <c:v>43738</c:v>
                </c:pt>
                <c:pt idx="2">
                  <c:v>964750</c:v>
                </c:pt>
                <c:pt idx="3">
                  <c:v>1941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0AD5-4549-84C8-38C4F9369E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Execution Venue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EU'!$A$28:$A$31</c:f>
              <c:strCache>
                <c:ptCount val="4"/>
                <c:pt idx="0">
                  <c:v>EEA MIC</c:v>
                </c:pt>
                <c:pt idx="1">
                  <c:v>nEEA MIC</c:v>
                </c:pt>
                <c:pt idx="2">
                  <c:v>XOFF</c:v>
                </c:pt>
                <c:pt idx="3">
                  <c:v>XXXX</c:v>
                </c:pt>
              </c:strCache>
            </c:strRef>
          </c:cat>
          <c:val>
            <c:numRef>
              <c:f>'Images - EU'!$B$28:$B$31</c:f>
              <c:numCache>
                <c:formatCode>General</c:formatCode>
                <c:ptCount val="4"/>
                <c:pt idx="0">
                  <c:v>7165270.8854044033</c:v>
                </c:pt>
                <c:pt idx="1">
                  <c:v>1000828.960055562</c:v>
                </c:pt>
                <c:pt idx="2">
                  <c:v>237649.65015916899</c:v>
                </c:pt>
                <c:pt idx="3">
                  <c:v>4943123.8664040472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8E7A-49E9-80E5-4F9FF328D6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Location of Counterparties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EU'!$A$41:$A$44</c:f>
              <c:strCache>
                <c:ptCount val="4"/>
                <c:pt idx="0">
                  <c:v>EEA-EEA</c:v>
                </c:pt>
                <c:pt idx="1">
                  <c:v>EEA-nEEA</c:v>
                </c:pt>
                <c:pt idx="2">
                  <c:v>nEEA-EEA</c:v>
                </c:pt>
                <c:pt idx="3">
                  <c:v>nEEA-nEEA</c:v>
                </c:pt>
              </c:strCache>
            </c:strRef>
          </c:cat>
          <c:val>
            <c:numRef>
              <c:f>'Images - EU'!$B$41:$B$44</c:f>
              <c:numCache>
                <c:formatCode>General</c:formatCode>
                <c:ptCount val="4"/>
                <c:pt idx="0">
                  <c:v>6710308.8326560669</c:v>
                </c:pt>
                <c:pt idx="1">
                  <c:v>6627301.7619471289</c:v>
                </c:pt>
                <c:pt idx="2">
                  <c:v>7567.0748933759996</c:v>
                </c:pt>
                <c:pt idx="3">
                  <c:v>1695.692526609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7833-4692-8A11-188BBF86F8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2</xdr:row>
      <xdr:rowOff>47625</xdr:rowOff>
    </xdr:from>
    <xdr:to>
      <xdr:col>13</xdr:col>
      <xdr:colOff>323850</xdr:colOff>
      <xdr:row>12</xdr:row>
      <xdr:rowOff>47625</xdr:rowOff>
    </xdr:to>
    <xdr:graphicFrame macro="">
      <xdr:nvGraphicFramePr>
        <xdr:cNvPr id="2" name="New Reported Loan Values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95250</xdr:colOff>
      <xdr:row>15</xdr:row>
      <xdr:rowOff>47625</xdr:rowOff>
    </xdr:from>
    <xdr:to>
      <xdr:col>13</xdr:col>
      <xdr:colOff>323850</xdr:colOff>
      <xdr:row>25</xdr:row>
      <xdr:rowOff>47625</xdr:rowOff>
    </xdr:to>
    <xdr:graphicFrame macro="">
      <xdr:nvGraphicFramePr>
        <xdr:cNvPr id="3" name="New Reported Transaction Numbers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95250</xdr:colOff>
      <xdr:row>27</xdr:row>
      <xdr:rowOff>47625</xdr:rowOff>
    </xdr:from>
    <xdr:to>
      <xdr:col>13</xdr:col>
      <xdr:colOff>323850</xdr:colOff>
      <xdr:row>37</xdr:row>
      <xdr:rowOff>47625</xdr:rowOff>
    </xdr:to>
    <xdr:graphicFrame macro="">
      <xdr:nvGraphicFramePr>
        <xdr:cNvPr id="4" name="Execution Venue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95250</xdr:colOff>
      <xdr:row>40</xdr:row>
      <xdr:rowOff>47625</xdr:rowOff>
    </xdr:from>
    <xdr:to>
      <xdr:col>13</xdr:col>
      <xdr:colOff>323850</xdr:colOff>
      <xdr:row>50</xdr:row>
      <xdr:rowOff>47625</xdr:rowOff>
    </xdr:to>
    <xdr:graphicFrame macro="">
      <xdr:nvGraphicFramePr>
        <xdr:cNvPr id="5" name="Location of Counterparties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"/>
  <sheetViews>
    <sheetView tabSelected="1" workbookViewId="0">
      <selection activeCell="F1" sqref="F1:K1"/>
    </sheetView>
  </sheetViews>
  <sheetFormatPr defaultRowHeight="15"/>
  <cols>
    <col min="2" max="2" width="9.140625" customWidth="1"/>
    <col min="3" max="5" width="2" customWidth="1"/>
    <col min="6" max="6" width="53.42578125" customWidth="1"/>
    <col min="7" max="7" width="19.42578125" style="2" customWidth="1"/>
    <col min="8" max="8" width="11.42578125" style="4" customWidth="1"/>
    <col min="9" max="9" width="23.28515625" customWidth="1"/>
    <col min="10" max="10" width="11.42578125" style="4" customWidth="1"/>
    <col min="11" max="11" width="32" style="2" customWidth="1"/>
  </cols>
  <sheetData>
    <row r="1" spans="1:11" ht="80.099999999999994" customHeight="1">
      <c r="A1" s="6"/>
      <c r="B1" s="6"/>
      <c r="C1" s="6"/>
      <c r="D1" s="6"/>
      <c r="E1" s="6"/>
      <c r="F1" s="16" t="s">
        <v>0</v>
      </c>
      <c r="G1" s="8"/>
      <c r="H1" s="9"/>
      <c r="I1" s="6"/>
      <c r="J1" s="9"/>
      <c r="K1" s="8"/>
    </row>
    <row r="2" spans="1:11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>
      <c r="B4" s="1"/>
      <c r="C4" s="1"/>
      <c r="D4" s="13" t="s">
        <v>6</v>
      </c>
      <c r="E4" s="13"/>
      <c r="F4" s="13"/>
      <c r="G4" s="3">
        <v>13724063.102240544</v>
      </c>
      <c r="H4" s="5"/>
      <c r="I4" s="1">
        <v>1446814</v>
      </c>
      <c r="J4" s="5"/>
      <c r="K4" s="3">
        <v>1650699.6171220089</v>
      </c>
    </row>
    <row r="5" spans="1:11">
      <c r="E5" s="6" t="s">
        <v>7</v>
      </c>
      <c r="F5" s="6"/>
      <c r="G5" s="2">
        <v>13346873.36202318</v>
      </c>
      <c r="H5" s="4">
        <f>G5/G4</f>
        <v>0.97251617561013803</v>
      </c>
      <c r="I5">
        <v>480123</v>
      </c>
      <c r="J5" s="4">
        <f>I5/I4</f>
        <v>0.33184846151613129</v>
      </c>
      <c r="K5" s="2">
        <v>1575527.1030151241</v>
      </c>
    </row>
    <row r="6" spans="1:11">
      <c r="F6" t="s">
        <v>8</v>
      </c>
    </row>
    <row r="7" spans="1:11">
      <c r="F7" t="s">
        <v>9</v>
      </c>
      <c r="G7" s="2">
        <v>12374856.641267125</v>
      </c>
      <c r="H7" s="4">
        <f>G7/G5</f>
        <v>0.92717270222089576</v>
      </c>
      <c r="I7">
        <v>436385</v>
      </c>
      <c r="J7" s="4">
        <f>I7/I5</f>
        <v>0.90890251039837711</v>
      </c>
      <c r="K7" s="2">
        <v>1429759.879573761</v>
      </c>
    </row>
    <row r="8" spans="1:11">
      <c r="F8" t="s">
        <v>10</v>
      </c>
      <c r="G8" s="2">
        <f>G5-G7</f>
        <v>972016.72075605579</v>
      </c>
      <c r="H8" s="4">
        <f>1-H7</f>
        <v>7.2827297779104239E-2</v>
      </c>
      <c r="I8">
        <f>I5-I7</f>
        <v>43738</v>
      </c>
      <c r="J8" s="4">
        <f>1-J7</f>
        <v>9.1097489601622894E-2</v>
      </c>
      <c r="K8" s="2">
        <f>K5-K7</f>
        <v>145767.22344136308</v>
      </c>
    </row>
    <row r="9" spans="1:11">
      <c r="E9" s="6" t="s">
        <v>11</v>
      </c>
      <c r="F9" s="6"/>
      <c r="G9" s="2">
        <v>376986.33410036401</v>
      </c>
      <c r="H9" s="4">
        <f>1-H5-H10</f>
        <v>2.746900326032586E-2</v>
      </c>
      <c r="I9">
        <v>964750</v>
      </c>
      <c r="J9" s="4">
        <f>1-J5-J10</f>
        <v>0.66680997004452547</v>
      </c>
      <c r="K9" s="2">
        <v>75192.222290546997</v>
      </c>
    </row>
    <row r="10" spans="1:11">
      <c r="E10" s="6" t="s">
        <v>12</v>
      </c>
      <c r="F10" s="6"/>
      <c r="G10" s="2">
        <v>203.40611699999999</v>
      </c>
      <c r="H10" s="4">
        <f>G10/G4</f>
        <v>1.4821129536106009E-5</v>
      </c>
      <c r="I10">
        <v>1941</v>
      </c>
      <c r="J10" s="4">
        <f>I10/I4</f>
        <v>1.3415684393432742E-3</v>
      </c>
      <c r="K10" s="2">
        <v>-19.708183662</v>
      </c>
    </row>
    <row r="12" spans="1:11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>
      <c r="B13" s="1"/>
      <c r="C13" s="1"/>
      <c r="D13" s="13" t="s">
        <v>14</v>
      </c>
      <c r="E13" s="13"/>
      <c r="F13" s="13"/>
      <c r="G13" s="3">
        <f>G14+G15</f>
        <v>7893187.81638797</v>
      </c>
      <c r="H13" s="5">
        <f>G13/G5</f>
        <v>0.59138852990446633</v>
      </c>
      <c r="I13" s="1">
        <f>I14+I15</f>
        <v>306718</v>
      </c>
      <c r="J13" s="5">
        <f>I13/I5</f>
        <v>0.63883213259935479</v>
      </c>
      <c r="K13" s="3">
        <f>K14+K15</f>
        <v>437014.58628513798</v>
      </c>
    </row>
    <row r="14" spans="1:11">
      <c r="E14" s="6" t="s">
        <v>15</v>
      </c>
      <c r="F14" s="6"/>
      <c r="G14" s="2">
        <v>7260444.3813501261</v>
      </c>
      <c r="H14" s="4">
        <f>G14/G7</f>
        <v>0.58670937303130588</v>
      </c>
      <c r="I14">
        <v>277962</v>
      </c>
      <c r="J14" s="4">
        <f>I14/I7</f>
        <v>0.63696506525201368</v>
      </c>
      <c r="K14" s="2">
        <v>450348.87929592701</v>
      </c>
    </row>
    <row r="15" spans="1:11">
      <c r="E15" s="6" t="s">
        <v>16</v>
      </c>
      <c r="F15" s="6"/>
      <c r="G15" s="2">
        <v>632743.435037844</v>
      </c>
      <c r="H15" s="4">
        <f>G15/G8</f>
        <v>0.65095941409905211</v>
      </c>
      <c r="I15">
        <v>28756</v>
      </c>
      <c r="J15" s="4">
        <f>I15/I8</f>
        <v>0.65746033197677078</v>
      </c>
      <c r="K15" s="2">
        <v>-13334.293010789001</v>
      </c>
    </row>
    <row r="16" spans="1:11">
      <c r="E16" s="6" t="s">
        <v>17</v>
      </c>
      <c r="F16" s="6"/>
      <c r="G16" s="8"/>
      <c r="H16" s="9"/>
      <c r="I16" s="6"/>
      <c r="J16" s="9"/>
      <c r="K16" s="8"/>
    </row>
    <row r="17" spans="2:11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>
      <c r="E18" s="6" t="s">
        <v>19</v>
      </c>
      <c r="F18" s="6"/>
      <c r="G18" s="2">
        <v>7165270.8854044033</v>
      </c>
      <c r="H18" s="4">
        <f>G18/G5</f>
        <v>0.5368501439290092</v>
      </c>
      <c r="I18">
        <v>286728</v>
      </c>
      <c r="J18" s="4">
        <f>I18/I5</f>
        <v>0.59719696827687907</v>
      </c>
      <c r="K18" s="2">
        <v>242159.75503216099</v>
      </c>
    </row>
    <row r="19" spans="2:11">
      <c r="E19" s="6" t="s">
        <v>20</v>
      </c>
      <c r="F19" s="6"/>
      <c r="G19" s="2">
        <v>1000828.960055562</v>
      </c>
      <c r="H19" s="4">
        <f>G19/G5</f>
        <v>7.4986023535916116E-2</v>
      </c>
      <c r="I19">
        <v>24024</v>
      </c>
      <c r="J19" s="4">
        <f>I19/I5</f>
        <v>5.003717797314438E-2</v>
      </c>
      <c r="K19" s="2">
        <v>205382.91321889</v>
      </c>
    </row>
    <row r="20" spans="2:11">
      <c r="E20" s="6" t="s">
        <v>21</v>
      </c>
      <c r="F20" s="6"/>
      <c r="G20" s="2">
        <v>5180773.5165632162</v>
      </c>
      <c r="H20" s="4">
        <f>1-H18-H19</f>
        <v>0.38816383253507469</v>
      </c>
      <c r="I20">
        <v>169371</v>
      </c>
      <c r="J20" s="4">
        <f>1-J18-J19</f>
        <v>0.35276585374997654</v>
      </c>
      <c r="K20" s="2">
        <v>1127984.434764073</v>
      </c>
    </row>
    <row r="21" spans="2:11">
      <c r="F21" t="s">
        <v>22</v>
      </c>
    </row>
    <row r="22" spans="2:11">
      <c r="F22" t="s">
        <v>23</v>
      </c>
      <c r="G22" s="2">
        <v>237649.65015916899</v>
      </c>
      <c r="H22" s="4">
        <f>G22/G20</f>
        <v>4.587146096994784E-2</v>
      </c>
      <c r="I22">
        <v>14489</v>
      </c>
      <c r="J22" s="4">
        <f>I22/I20</f>
        <v>8.5545931712040432E-2</v>
      </c>
      <c r="K22" s="2">
        <v>39478.800230574998</v>
      </c>
    </row>
    <row r="23" spans="2:11">
      <c r="F23" t="s">
        <v>24</v>
      </c>
      <c r="G23" s="2">
        <f>G20-G22</f>
        <v>4943123.8664040472</v>
      </c>
      <c r="H23" s="4">
        <f>1-H22</f>
        <v>0.95412853903005213</v>
      </c>
      <c r="I23">
        <f>I20-I22</f>
        <v>154882</v>
      </c>
      <c r="J23" s="4">
        <f>1-J22</f>
        <v>0.91445406828795961</v>
      </c>
    </row>
    <row r="25" spans="2:11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>
      <c r="E26" s="6" t="s">
        <v>26</v>
      </c>
      <c r="F26" s="6"/>
      <c r="G26" s="2">
        <v>6710308.8326560669</v>
      </c>
      <c r="H26" s="4">
        <f>G26/G5</f>
        <v>0.50276260594105815</v>
      </c>
      <c r="I26">
        <v>255693</v>
      </c>
      <c r="J26" s="4">
        <f>I26/I5</f>
        <v>0.53255728219643717</v>
      </c>
      <c r="K26" s="2">
        <v>458309.02182771597</v>
      </c>
    </row>
    <row r="27" spans="2:11">
      <c r="E27" s="6" t="s">
        <v>27</v>
      </c>
      <c r="F27" s="6"/>
      <c r="G27" s="2">
        <v>6627301.7619471289</v>
      </c>
      <c r="H27" s="4">
        <f>G27/G5</f>
        <v>0.49654339126377478</v>
      </c>
      <c r="I27">
        <v>224059</v>
      </c>
      <c r="J27" s="4">
        <f>I27/I5</f>
        <v>0.46666999914605217</v>
      </c>
      <c r="K27" s="2">
        <v>1116905.3101482519</v>
      </c>
    </row>
    <row r="28" spans="2:11">
      <c r="E28" s="6" t="s">
        <v>28</v>
      </c>
      <c r="F28" s="6"/>
      <c r="G28" s="2">
        <v>7567.0748933759996</v>
      </c>
      <c r="H28" s="4">
        <f>G28/G5</f>
        <v>5.6695487310961851E-4</v>
      </c>
      <c r="I28">
        <v>279</v>
      </c>
      <c r="J28" s="4">
        <f>I28/I5</f>
        <v>5.8110109284495849E-4</v>
      </c>
      <c r="K28" s="2">
        <v>312.77103915599997</v>
      </c>
    </row>
    <row r="29" spans="2:11">
      <c r="E29" s="6" t="s">
        <v>29</v>
      </c>
      <c r="F29" s="6"/>
      <c r="G29" s="2">
        <v>1695.692526609</v>
      </c>
      <c r="H29" s="4">
        <f>G29/G5</f>
        <v>1.2704792205745174E-4</v>
      </c>
      <c r="I29">
        <v>92</v>
      </c>
      <c r="J29" s="4">
        <f>I29/I5</f>
        <v>1.9161756466572107E-4</v>
      </c>
      <c r="K29" s="2">
        <v>0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9"/>
  <sheetViews>
    <sheetView workbookViewId="0">
      <selection sqref="A1:E1"/>
    </sheetView>
  </sheetViews>
  <sheetFormatPr defaultRowHeight="15"/>
  <cols>
    <col min="2" max="2" width="9.140625" customWidth="1"/>
    <col min="3" max="5" width="2" customWidth="1"/>
    <col min="6" max="6" width="53.42578125" customWidth="1"/>
    <col min="7" max="7" width="19.42578125" style="2" customWidth="1"/>
    <col min="8" max="8" width="11.42578125" style="4" customWidth="1"/>
    <col min="9" max="9" width="23.28515625" customWidth="1"/>
    <col min="10" max="10" width="11.42578125" style="4" customWidth="1"/>
    <col min="11" max="11" width="32" style="2" customWidth="1"/>
  </cols>
  <sheetData>
    <row r="1" spans="1:11" ht="80.099999999999994" customHeight="1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>
      <c r="B4" s="1"/>
      <c r="C4" s="1"/>
      <c r="D4" s="13" t="s">
        <v>6</v>
      </c>
      <c r="E4" s="13"/>
      <c r="F4" s="13"/>
      <c r="G4" s="3">
        <v>13285011.19096623</v>
      </c>
      <c r="H4" s="5"/>
      <c r="I4" s="1">
        <v>2654583</v>
      </c>
      <c r="J4" s="5"/>
      <c r="K4" s="3">
        <v>194580119.12813514</v>
      </c>
    </row>
    <row r="5" spans="1:11">
      <c r="E5" s="6" t="s">
        <v>7</v>
      </c>
      <c r="F5" s="6"/>
      <c r="G5" s="2">
        <v>11357870.600391816</v>
      </c>
      <c r="H5" s="4">
        <f>G5/G4</f>
        <v>0.85493873035764822</v>
      </c>
      <c r="I5">
        <v>467812</v>
      </c>
      <c r="J5" s="4">
        <f>I5/I4</f>
        <v>0.17622805540455883</v>
      </c>
      <c r="K5" s="2">
        <v>7677090.3287351504</v>
      </c>
    </row>
    <row r="6" spans="1:11">
      <c r="F6" t="s">
        <v>8</v>
      </c>
    </row>
    <row r="7" spans="1:11">
      <c r="F7" t="s">
        <v>9</v>
      </c>
      <c r="G7" s="2">
        <v>10333330.64613042</v>
      </c>
      <c r="H7" s="4">
        <f>G7/G5</f>
        <v>0.90979471502113674</v>
      </c>
      <c r="I7">
        <v>426571</v>
      </c>
      <c r="J7" s="4">
        <f>I7/I5</f>
        <v>0.91184279154874182</v>
      </c>
      <c r="K7" s="2">
        <v>7343101.5491241096</v>
      </c>
    </row>
    <row r="8" spans="1:11">
      <c r="F8" t="s">
        <v>10</v>
      </c>
      <c r="G8" s="2">
        <f>G5-G7</f>
        <v>1024539.9542613961</v>
      </c>
      <c r="H8" s="4">
        <f>1-H7</f>
        <v>9.0205284978863265E-2</v>
      </c>
      <c r="I8">
        <f>I5-I7</f>
        <v>41241</v>
      </c>
      <c r="J8" s="4">
        <f>1-J7</f>
        <v>8.8157208451258184E-2</v>
      </c>
      <c r="K8" s="2">
        <f>K5-K7</f>
        <v>333988.77961104084</v>
      </c>
    </row>
    <row r="9" spans="1:11">
      <c r="E9" s="6" t="s">
        <v>11</v>
      </c>
      <c r="F9" s="6"/>
      <c r="G9" s="2">
        <v>1691675.2596816481</v>
      </c>
      <c r="H9" s="4">
        <f>1-H5-H10</f>
        <v>0.12733713471253832</v>
      </c>
      <c r="I9">
        <v>1713227</v>
      </c>
      <c r="J9" s="4">
        <f>1-J5-J10</f>
        <v>0.64538460466295466</v>
      </c>
      <c r="K9" s="2">
        <v>186361205.11613405</v>
      </c>
    </row>
    <row r="10" spans="1:11">
      <c r="E10" s="6" t="s">
        <v>12</v>
      </c>
      <c r="F10" s="6"/>
      <c r="G10" s="2">
        <v>235465.330892767</v>
      </c>
      <c r="H10" s="4">
        <f>G10/G4</f>
        <v>1.7724134929813441E-2</v>
      </c>
      <c r="I10">
        <v>473544</v>
      </c>
      <c r="J10" s="4">
        <f>I10/I4</f>
        <v>0.17838733993248657</v>
      </c>
      <c r="K10" s="2">
        <v>541823.68326595204</v>
      </c>
    </row>
    <row r="12" spans="1:11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>
      <c r="B13" s="1"/>
      <c r="C13" s="1"/>
      <c r="D13" s="13" t="s">
        <v>14</v>
      </c>
      <c r="E13" s="13"/>
      <c r="F13" s="13"/>
      <c r="G13" s="3">
        <f>G14+G15</f>
        <v>5380452.1671244306</v>
      </c>
      <c r="H13" s="5">
        <f>G13/G5</f>
        <v>0.47372015023122549</v>
      </c>
      <c r="I13" s="1">
        <f>I14+I15</f>
        <v>178629</v>
      </c>
      <c r="J13" s="5">
        <f>I13/I5</f>
        <v>0.38183928586697219</v>
      </c>
      <c r="K13" s="3">
        <f>K14+K15</f>
        <v>2067228.862547657</v>
      </c>
    </row>
    <row r="14" spans="1:11">
      <c r="E14" s="6" t="s">
        <v>15</v>
      </c>
      <c r="F14" s="6"/>
      <c r="G14" s="2">
        <v>4978214.445303821</v>
      </c>
      <c r="H14" s="4">
        <f>G14/G7</f>
        <v>0.481762813538541</v>
      </c>
      <c r="I14">
        <v>162477</v>
      </c>
      <c r="J14" s="4">
        <f>I14/I7</f>
        <v>0.3808908716251222</v>
      </c>
      <c r="K14" s="2">
        <v>2011991.6678023229</v>
      </c>
    </row>
    <row r="15" spans="1:11">
      <c r="E15" s="6" t="s">
        <v>16</v>
      </c>
      <c r="F15" s="6"/>
      <c r="G15" s="2">
        <v>402237.72182060999</v>
      </c>
      <c r="H15" s="4">
        <f>G15/G8</f>
        <v>0.392603255878477</v>
      </c>
      <c r="I15">
        <v>16152</v>
      </c>
      <c r="J15" s="4">
        <f>I15/I8</f>
        <v>0.39164908707354334</v>
      </c>
      <c r="K15" s="2">
        <v>55237.194745334004</v>
      </c>
    </row>
    <row r="16" spans="1:11">
      <c r="E16" s="6" t="s">
        <v>17</v>
      </c>
      <c r="F16" s="6"/>
      <c r="G16" s="8"/>
      <c r="H16" s="9"/>
      <c r="I16" s="6"/>
      <c r="J16" s="9"/>
      <c r="K16" s="8"/>
    </row>
    <row r="17" spans="2:11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>
      <c r="E18" s="6" t="s">
        <v>19</v>
      </c>
      <c r="F18" s="6"/>
      <c r="G18" s="2">
        <v>4691098.7826245371</v>
      </c>
      <c r="H18" s="4">
        <f>G18/G5</f>
        <v>0.41302625709283097</v>
      </c>
      <c r="I18">
        <v>177803</v>
      </c>
      <c r="J18" s="4">
        <f>I18/I5</f>
        <v>0.3800736193171616</v>
      </c>
      <c r="K18" s="2">
        <v>1979633.207697077</v>
      </c>
    </row>
    <row r="19" spans="2:11">
      <c r="E19" s="6" t="s">
        <v>20</v>
      </c>
      <c r="F19" s="6"/>
      <c r="G19" s="2">
        <v>777951.89410409296</v>
      </c>
      <c r="H19" s="4">
        <f>G19/G5</f>
        <v>6.8494519921476801E-2</v>
      </c>
      <c r="I19">
        <v>26748</v>
      </c>
      <c r="J19" s="4">
        <f>I19/I5</f>
        <v>5.7176814617837933E-2</v>
      </c>
      <c r="K19" s="2">
        <v>862502.91470494994</v>
      </c>
    </row>
    <row r="20" spans="2:11">
      <c r="E20" s="6" t="s">
        <v>21</v>
      </c>
      <c r="F20" s="6"/>
      <c r="G20" s="2">
        <v>5888819.923663185</v>
      </c>
      <c r="H20" s="4">
        <f>1-H18-H19</f>
        <v>0.51847922298569227</v>
      </c>
      <c r="I20">
        <v>263228</v>
      </c>
      <c r="J20" s="4">
        <f>1-J18-J19</f>
        <v>0.56274956606500037</v>
      </c>
      <c r="K20" s="2">
        <v>4824495.1627160534</v>
      </c>
    </row>
    <row r="21" spans="2:11">
      <c r="F21" t="s">
        <v>22</v>
      </c>
    </row>
    <row r="22" spans="2:11">
      <c r="F22" t="s">
        <v>23</v>
      </c>
      <c r="G22" s="2">
        <v>355547.42737958202</v>
      </c>
      <c r="H22" s="4">
        <f>G22/G20</f>
        <v>6.0376685310222743E-2</v>
      </c>
      <c r="I22">
        <v>25231</v>
      </c>
      <c r="J22" s="4">
        <f>I22/I20</f>
        <v>9.5852264956615557E-2</v>
      </c>
      <c r="K22" s="2">
        <v>1415750.7714423849</v>
      </c>
    </row>
    <row r="23" spans="2:11">
      <c r="F23" t="s">
        <v>24</v>
      </c>
      <c r="G23" s="2">
        <f>G20-G22</f>
        <v>5533272.4962836029</v>
      </c>
      <c r="H23" s="4">
        <f>1-H22</f>
        <v>0.93962331468977722</v>
      </c>
      <c r="I23">
        <f>I20-I22</f>
        <v>237997</v>
      </c>
      <c r="J23" s="4">
        <f>1-J22</f>
        <v>0.90414773504338442</v>
      </c>
    </row>
    <row r="25" spans="2:11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>
      <c r="E26" s="6" t="s">
        <v>26</v>
      </c>
      <c r="F26" s="6"/>
      <c r="G26" s="2">
        <v>5973070.4180244813</v>
      </c>
      <c r="H26" s="4">
        <f>G26/G5</f>
        <v>0.52589703018965772</v>
      </c>
      <c r="I26">
        <v>232132</v>
      </c>
      <c r="J26" s="4">
        <f>I26/I5</f>
        <v>0.49620787837849395</v>
      </c>
      <c r="K26" s="2">
        <v>5384501.7293282878</v>
      </c>
    </row>
    <row r="27" spans="2:11">
      <c r="E27" s="6" t="s">
        <v>27</v>
      </c>
      <c r="F27" s="6"/>
      <c r="G27" s="2">
        <v>5349774.634733689</v>
      </c>
      <c r="H27" s="4">
        <f>G27/G5</f>
        <v>0.47101915693150581</v>
      </c>
      <c r="I27">
        <v>234525</v>
      </c>
      <c r="J27" s="4">
        <f>I27/I5</f>
        <v>0.50132318110694041</v>
      </c>
      <c r="K27" s="2">
        <v>2279902.00264527</v>
      </c>
    </row>
    <row r="28" spans="2:11">
      <c r="E28" s="6" t="s">
        <v>28</v>
      </c>
      <c r="F28" s="6"/>
      <c r="G28" s="2">
        <v>30045.831885651001</v>
      </c>
      <c r="H28" s="4">
        <f>G28/G5</f>
        <v>2.6453754354812337E-3</v>
      </c>
      <c r="I28">
        <v>884</v>
      </c>
      <c r="J28" s="4">
        <f>I28/I5</f>
        <v>1.889647978247672E-3</v>
      </c>
      <c r="K28" s="2">
        <v>10010.907523317999</v>
      </c>
    </row>
    <row r="29" spans="2:11">
      <c r="E29" s="6" t="s">
        <v>29</v>
      </c>
      <c r="F29" s="6"/>
      <c r="G29" s="2">
        <v>4979.7157479939997</v>
      </c>
      <c r="H29" s="4">
        <f>G29/G5</f>
        <v>4.3843744335511382E-4</v>
      </c>
      <c r="I29">
        <v>266</v>
      </c>
      <c r="J29" s="4">
        <f>I29/I5</f>
        <v>5.6860448214239904E-4</v>
      </c>
      <c r="K29" s="2">
        <v>2675.6892382740002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44"/>
  <sheetViews>
    <sheetView workbookViewId="0">
      <selection activeCell="N1" sqref="N1"/>
    </sheetView>
  </sheetViews>
  <sheetFormatPr defaultRowHeight="30" customHeight="1"/>
  <cols>
    <col min="7" max="7" width="62.28515625" customWidth="1"/>
  </cols>
  <sheetData>
    <row r="1" spans="1:7" ht="97.5" customHeight="1">
      <c r="G1" s="17" t="s">
        <v>45</v>
      </c>
    </row>
    <row r="2" spans="1:7">
      <c r="A2" t="s">
        <v>30</v>
      </c>
    </row>
    <row r="3" spans="1:7">
      <c r="A3" t="s">
        <v>31</v>
      </c>
      <c r="B3">
        <f>'NEWT - EU'!$G$7</f>
        <v>12374856.641267125</v>
      </c>
    </row>
    <row r="4" spans="1:7">
      <c r="A4" t="s">
        <v>32</v>
      </c>
      <c r="B4">
        <f>'NEWT - EU'!$G$8</f>
        <v>972016.72075605579</v>
      </c>
    </row>
    <row r="5" spans="1:7">
      <c r="A5" t="s">
        <v>33</v>
      </c>
      <c r="B5">
        <f>'NEWT - EU'!$G$9</f>
        <v>376986.33410036401</v>
      </c>
    </row>
    <row r="6" spans="1:7">
      <c r="A6" t="s">
        <v>34</v>
      </c>
      <c r="B6">
        <f>'NEWT - EU'!$G$10</f>
        <v>203.40611699999999</v>
      </c>
    </row>
    <row r="15" spans="1:7">
      <c r="A15" t="s">
        <v>35</v>
      </c>
    </row>
    <row r="16" spans="1:7">
      <c r="A16" t="s">
        <v>31</v>
      </c>
      <c r="B16">
        <f>'NEWT - EU'!$I$7</f>
        <v>436385</v>
      </c>
    </row>
    <row r="17" spans="1:2">
      <c r="A17" t="s">
        <v>32</v>
      </c>
      <c r="B17">
        <f>'NEWT - EU'!$I$8</f>
        <v>43738</v>
      </c>
    </row>
    <row r="18" spans="1:2">
      <c r="A18" t="s">
        <v>33</v>
      </c>
      <c r="B18">
        <f>'NEWT - EU'!$I$9</f>
        <v>964750</v>
      </c>
    </row>
    <row r="19" spans="1:2">
      <c r="A19" t="s">
        <v>34</v>
      </c>
      <c r="B19">
        <f>'NEWT - EU'!$I$10</f>
        <v>1941</v>
      </c>
    </row>
    <row r="27" spans="1:2">
      <c r="A27" t="s">
        <v>18</v>
      </c>
    </row>
    <row r="28" spans="1:2">
      <c r="A28" t="s">
        <v>36</v>
      </c>
      <c r="B28">
        <f>'NEWT - EU'!$G$18</f>
        <v>7165270.8854044033</v>
      </c>
    </row>
    <row r="29" spans="1:2">
      <c r="A29" t="s">
        <v>37</v>
      </c>
      <c r="B29">
        <f>'NEWT - EU'!$G$19</f>
        <v>1000828.960055562</v>
      </c>
    </row>
    <row r="30" spans="1:2">
      <c r="A30" t="s">
        <v>38</v>
      </c>
      <c r="B30">
        <f>'NEWT - EU'!$G$22</f>
        <v>237649.65015916899</v>
      </c>
    </row>
    <row r="31" spans="1:2">
      <c r="A31" t="s">
        <v>39</v>
      </c>
      <c r="B31">
        <f>'NEWT - EU'!$G$23</f>
        <v>4943123.8664040472</v>
      </c>
    </row>
    <row r="40" spans="1:2">
      <c r="A40" t="s">
        <v>40</v>
      </c>
    </row>
    <row r="41" spans="1:2">
      <c r="A41" t="s">
        <v>41</v>
      </c>
      <c r="B41">
        <f>'NEWT - EU'!$G$26</f>
        <v>6710308.8326560669</v>
      </c>
    </row>
    <row r="42" spans="1:2">
      <c r="A42" t="s">
        <v>42</v>
      </c>
      <c r="B42">
        <f>'NEWT - EU'!$G$27</f>
        <v>6627301.7619471289</v>
      </c>
    </row>
    <row r="43" spans="1:2">
      <c r="A43" t="s">
        <v>43</v>
      </c>
      <c r="B43">
        <f>'NEWT - EU'!$G$28</f>
        <v>7567.0748933759996</v>
      </c>
    </row>
    <row r="44" spans="1:2">
      <c r="A44" t="s">
        <v>44</v>
      </c>
      <c r="B44">
        <f>'NEWT - EU'!$G$29</f>
        <v>1695.692526609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NEWT - EU</vt:lpstr>
      <vt:lpstr>Outstanding - EU</vt:lpstr>
      <vt:lpstr>Images - EU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Ludovic Cathan</dc:creator>
  <cp:lastModifiedBy>Ludovic Cathan</cp:lastModifiedBy>
  <dcterms:created xsi:type="dcterms:W3CDTF">2023-05-18T14:56:02Z</dcterms:created>
  <dcterms:modified xsi:type="dcterms:W3CDTF">2023-05-18T14:56:02Z</dcterms:modified>
</cp:coreProperties>
</file>