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5E0D56D4-5881-4AF2-8FD6-E54BEB347F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1" i="3"/>
  <c r="B30" i="3"/>
  <c r="B29" i="3"/>
  <c r="B28" i="3"/>
  <c r="B19" i="3"/>
  <c r="B18" i="3"/>
  <c r="B17" i="3"/>
  <c r="B16" i="3"/>
  <c r="B6" i="3"/>
  <c r="B5" i="3"/>
  <c r="B3" i="3"/>
  <c r="J29" i="5"/>
  <c r="H29" i="5"/>
  <c r="J28" i="5"/>
  <c r="H28" i="5"/>
  <c r="J27" i="5"/>
  <c r="H27" i="5"/>
  <c r="J26" i="5"/>
  <c r="H26" i="5"/>
  <c r="J23" i="5"/>
  <c r="I23" i="5"/>
  <c r="H23" i="5"/>
  <c r="G23" i="5"/>
  <c r="J22" i="5"/>
  <c r="H22" i="5"/>
  <c r="J19" i="5"/>
  <c r="H19" i="5"/>
  <c r="J18" i="5"/>
  <c r="J20" i="5" s="1"/>
  <c r="H18" i="5"/>
  <c r="H20" i="5" s="1"/>
  <c r="J15" i="5"/>
  <c r="J14" i="5"/>
  <c r="H14" i="5"/>
  <c r="K13" i="5"/>
  <c r="I13" i="5"/>
  <c r="J13" i="5" s="1"/>
  <c r="G13" i="5"/>
  <c r="H13" i="5" s="1"/>
  <c r="J10" i="5"/>
  <c r="H10" i="5"/>
  <c r="J9" i="5"/>
  <c r="H9" i="5"/>
  <c r="K8" i="5"/>
  <c r="J8" i="5"/>
  <c r="I8" i="5"/>
  <c r="G8" i="5"/>
  <c r="H15" i="5" s="1"/>
  <c r="J7" i="5"/>
  <c r="H7" i="5"/>
  <c r="H8" i="5" s="1"/>
  <c r="J5" i="5"/>
  <c r="H5" i="5"/>
  <c r="J29" i="2"/>
  <c r="H29" i="2"/>
  <c r="J28" i="2"/>
  <c r="H28" i="2"/>
  <c r="J27" i="2"/>
  <c r="H27" i="2"/>
  <c r="J26" i="2"/>
  <c r="H26" i="2"/>
  <c r="I23" i="2"/>
  <c r="G23" i="2"/>
  <c r="J22" i="2"/>
  <c r="J23" i="2" s="1"/>
  <c r="H22" i="2"/>
  <c r="H23" i="2" s="1"/>
  <c r="J20" i="2"/>
  <c r="J19" i="2"/>
  <c r="H19" i="2"/>
  <c r="J18" i="2"/>
  <c r="H18" i="2"/>
  <c r="H20" i="2" s="1"/>
  <c r="J14" i="2"/>
  <c r="H14" i="2"/>
  <c r="K13" i="2"/>
  <c r="I13" i="2"/>
  <c r="J13" i="2" s="1"/>
  <c r="G13" i="2"/>
  <c r="H13" i="2" s="1"/>
  <c r="J10" i="2"/>
  <c r="H10" i="2"/>
  <c r="H9" i="2"/>
  <c r="K8" i="2"/>
  <c r="I8" i="2"/>
  <c r="J15" i="2" s="1"/>
  <c r="H8" i="2"/>
  <c r="G8" i="2"/>
  <c r="B4" i="3" s="1"/>
  <c r="J7" i="2"/>
  <c r="J8" i="2" s="1"/>
  <c r="H7" i="2"/>
  <c r="J5" i="2"/>
  <c r="J9" i="2" s="1"/>
  <c r="H5" i="2"/>
  <c r="H15" i="2" l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<sst xmlns="http://schemas.openxmlformats.org/spreadsheetml/2006/main" count="83" uniqueCount="46">
  <si>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02 December 2022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</si>
  <si>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</si>
  <si>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</si>
  <si>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</si>
  <si>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</si>
  <si>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</si>
  <si>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</si>
  <si>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</si>
  <si>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</si>
  <si>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</si>
  <si>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</si>
  <si>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</si>
  <si>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</si>
  <si>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</si>
  <si>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</si>
  <si>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</si>
  <si>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</si>
  <si>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</si>
  <si>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</si>
  <si>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</si>
  <si>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</si>
  <si>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</si>
  <si>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</si>
  <si>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</si>
  <si>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</si>
  <si>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</si>
  <si>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</si>
  <si>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</si>
  <si>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</si>
  <si>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</si>
  <si>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</si>
  <si>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</si>
  <si>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</si>
  <si>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</si>
  <si>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</si>
  <si>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</si>
  <si>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</si>
  <si>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</si>
  <si>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</si>
  <si>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</si>
  <si>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</si>
  <si>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</si>
  <si>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</si>
  <si>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</si>
  <si>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</si>
  <si>
    <r>
      <rPr>
        <b/>
        <sz val="20"/>
        <rFont val="Calibri"/>
        <family val="2"/>
      </rPr>
      <t>SFTR Public Data</t>
    </r>
    <r>
      <rPr>
        <sz val="11"/>
        <rFont val="Calibri"/>
      </rPr>
      <t xml:space="preserve">
for week ending 02 December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</si>
</sst>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b/>
      <sz val="2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EU'!$B$3:$B$6</c:f>
              <c:numCache>
                <c:formatCode>General</c:formatCode>
                <c:ptCount val="4"/>
                <c:pt idx="0">
                  <c:v>10580486.798760144</c:v>
                </c:pt>
                <c:pt idx="1">
                  <c:v>1030251.1304481272</c:v>
                </c:pt>
                <c:pt idx="2">
                  <c:v>327746.10261985601</c:v>
                </c:pt>
                <c:pt idx="3">
                  <c:v>241.332426645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6EA-461E-8393-815E55DBA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EU'!$B$16:$B$19</c:f>
              <c:numCache>
                <c:formatCode>General</c:formatCode>
                <c:ptCount val="4"/>
                <c:pt idx="0">
                  <c:v>380069</c:v>
                </c:pt>
                <c:pt idx="1">
                  <c:v>41828</c:v>
                </c:pt>
                <c:pt idx="2">
                  <c:v>825866</c:v>
                </c:pt>
                <c:pt idx="3">
                  <c:v>2664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32D-41C0-9D2A-01E1B8C19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EU'!$A$28:$A$31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EU'!$B$28:$B$31</c:f>
              <c:numCache>
                <c:formatCode>General</c:formatCode>
                <c:ptCount val="4"/>
                <c:pt idx="0">
                  <c:v>6337802.2082611807</c:v>
                </c:pt>
                <c:pt idx="1">
                  <c:v>797651.33942266903</c:v>
                </c:pt>
                <c:pt idx="2">
                  <c:v>162342.58339084699</c:v>
                </c:pt>
                <c:pt idx="3">
                  <c:v>4312941.7981335754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F55-4989-90F4-88C8AB553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EU'!$A$41:$A$44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EU'!$B$41:$B$44</c:f>
              <c:numCache>
                <c:formatCode>General</c:formatCode>
                <c:ptCount val="4"/>
                <c:pt idx="0">
                  <c:v>5775777.9027261194</c:v>
                </c:pt>
                <c:pt idx="1">
                  <c:v>5825448.6507798927</c:v>
                </c:pt>
                <c:pt idx="2">
                  <c:v>7979.9863277630002</c:v>
                </c:pt>
                <c:pt idx="3">
                  <c:v>1531.3893744970001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B31-4B31-BC7D-E9015DDE9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5" name="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11938725.364254773</v>
      </c>
      <c r="H4" s="5"/>
      <c r="I4" s="1">
        <v>1250427</v>
      </c>
      <c r="J4" s="5"/>
      <c r="K4" s="3">
        <v>9523421.5935448334</v>
      </c>
    </row>
    <row r="5" spans="1:11">
      <c r="E5" s="6" t="s">
        <v>7</v>
      </c>
      <c r="F5" s="6"/>
      <c r="G5" s="2">
        <v>11610737.929208271</v>
      </c>
      <c r="H5" s="4">
        <f>G5/G4</f>
        <v>0.97252743278369447</v>
      </c>
      <c r="I5">
        <v>421897</v>
      </c>
      <c r="J5" s="4">
        <f>I5/I4</f>
        <v>0.33740234335950842</v>
      </c>
      <c r="K5" s="2">
        <v>9457047.7716125324</v>
      </c>
    </row>
    <row r="6" spans="1:11">
      <c r="F6" t="s">
        <v>8</v>
      </c>
    </row>
    <row r="7" spans="1:11">
      <c r="F7" t="s">
        <v>9</v>
      </c>
      <c r="G7" s="2">
        <v>10580486.798760144</v>
      </c>
      <c r="H7" s="4">
        <f>G7/G5</f>
        <v>0.91126738569678667</v>
      </c>
      <c r="I7">
        <v>380069</v>
      </c>
      <c r="J7" s="4">
        <f>I7/I5</f>
        <v>0.90085731825540361</v>
      </c>
      <c r="K7" s="2">
        <v>9339925.8458219096</v>
      </c>
    </row>
    <row r="8" spans="1:11">
      <c r="F8" t="s">
        <v>10</v>
      </c>
      <c r="G8" s="2">
        <f>G5-G7</f>
        <v>1030251.1304481272</v>
      </c>
      <c r="H8" s="4">
        <f>1-H7</f>
        <v>8.8732614303213331E-2</v>
      </c>
      <c r="I8">
        <f>I5-I7</f>
        <v>41828</v>
      </c>
      <c r="J8" s="4">
        <f>1-J7</f>
        <v>9.9142681744596395E-2</v>
      </c>
      <c r="K8" s="2">
        <f>K5-K7</f>
        <v>117121.92579062283</v>
      </c>
    </row>
    <row r="9" spans="1:11">
      <c r="E9" s="6" t="s">
        <v>11</v>
      </c>
      <c r="F9" s="6"/>
      <c r="G9" s="2">
        <v>327746.10261985601</v>
      </c>
      <c r="H9" s="4">
        <f>1-H5-H10</f>
        <v>2.745235296233102E-2</v>
      </c>
      <c r="I9">
        <v>825866</v>
      </c>
      <c r="J9" s="4">
        <f>1-J5-J10</f>
        <v>0.66046718440980567</v>
      </c>
      <c r="K9" s="2">
        <v>65911.408164406006</v>
      </c>
    </row>
    <row r="10" spans="1:11">
      <c r="E10" s="6" t="s">
        <v>12</v>
      </c>
      <c r="F10" s="6"/>
      <c r="G10" s="2">
        <v>241.332426645</v>
      </c>
      <c r="H10" s="4">
        <f>G10/G4</f>
        <v>2.0214253974512482E-5</v>
      </c>
      <c r="I10">
        <v>2664</v>
      </c>
      <c r="J10" s="4">
        <f>I10/I4</f>
        <v>2.1304722306859977E-3</v>
      </c>
      <c r="K10" s="2">
        <v>462.41376789600002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6946043.3443242935</v>
      </c>
      <c r="H13" s="5">
        <f>G13/G5</f>
        <v>0.59824305627040708</v>
      </c>
      <c r="I13" s="1">
        <f>I14+I15</f>
        <v>271540</v>
      </c>
      <c r="J13" s="5">
        <f>I13/I5</f>
        <v>0.64361680694577117</v>
      </c>
      <c r="K13" s="3">
        <f>K14+K15</f>
        <v>353230.12910996401</v>
      </c>
    </row>
    <row r="14" spans="1:11">
      <c r="E14" s="6" t="s">
        <v>15</v>
      </c>
      <c r="F14" s="6"/>
      <c r="G14" s="2">
        <v>6295927.3216712316</v>
      </c>
      <c r="H14" s="4">
        <f>G14/G7</f>
        <v>0.59505081773827351</v>
      </c>
      <c r="I14">
        <v>245173</v>
      </c>
      <c r="J14" s="4">
        <f>I14/I7</f>
        <v>0.64507497322854535</v>
      </c>
      <c r="K14" s="2">
        <v>363222.668789207</v>
      </c>
    </row>
    <row r="15" spans="1:11">
      <c r="E15" s="6" t="s">
        <v>16</v>
      </c>
      <c r="F15" s="6"/>
      <c r="G15" s="2">
        <v>650116.02265306201</v>
      </c>
      <c r="H15" s="4">
        <f>G15/G8</f>
        <v>0.6310267501189557</v>
      </c>
      <c r="I15">
        <v>26367</v>
      </c>
      <c r="J15" s="4">
        <f>I15/I8</f>
        <v>0.63036721813139529</v>
      </c>
      <c r="K15" s="2">
        <v>-9992.5396792430001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6337802.2082611807</v>
      </c>
      <c r="H18" s="4">
        <f>G18/G5</f>
        <v>0.54585696851512278</v>
      </c>
      <c r="I18">
        <v>255622</v>
      </c>
      <c r="J18" s="4">
        <f>I18/I5</f>
        <v>0.60588721891836161</v>
      </c>
      <c r="K18" s="2">
        <v>168152.16535792101</v>
      </c>
    </row>
    <row r="19" spans="2:11">
      <c r="E19" s="6" t="s">
        <v>20</v>
      </c>
      <c r="F19" s="6"/>
      <c r="G19" s="2">
        <v>797651.33942266903</v>
      </c>
      <c r="H19" s="4">
        <f>G19/G5</f>
        <v>6.869945254866848E-2</v>
      </c>
      <c r="I19">
        <v>16405</v>
      </c>
      <c r="J19" s="4">
        <f>I19/I5</f>
        <v>3.8883898202641876E-2</v>
      </c>
      <c r="K19" s="2">
        <v>161149.09168416099</v>
      </c>
    </row>
    <row r="20" spans="2:11">
      <c r="E20" s="6" t="s">
        <v>21</v>
      </c>
      <c r="F20" s="6"/>
      <c r="G20" s="2">
        <v>4475284.3815244222</v>
      </c>
      <c r="H20" s="4">
        <f>1-H18-H19</f>
        <v>0.38544357893620873</v>
      </c>
      <c r="I20">
        <v>149870</v>
      </c>
      <c r="J20" s="4">
        <f>1-J18-J19</f>
        <v>0.35522888287899651</v>
      </c>
      <c r="K20" s="2">
        <v>9127746.5145704504</v>
      </c>
    </row>
    <row r="21" spans="2:11">
      <c r="F21" t="s">
        <v>22</v>
      </c>
    </row>
    <row r="22" spans="2:11">
      <c r="F22" t="s">
        <v>23</v>
      </c>
      <c r="G22" s="2">
        <v>162342.58339084699</v>
      </c>
      <c r="H22" s="4">
        <f>G22/G20</f>
        <v>3.627536700484451E-2</v>
      </c>
      <c r="I22">
        <v>11872</v>
      </c>
      <c r="J22" s="4">
        <f>I22/I20</f>
        <v>7.9215319943951423E-2</v>
      </c>
      <c r="K22" s="2">
        <v>95461.098623736005</v>
      </c>
    </row>
    <row r="23" spans="2:11">
      <c r="F23" t="s">
        <v>24</v>
      </c>
      <c r="G23" s="2">
        <f>G20-G22</f>
        <v>4312941.7981335754</v>
      </c>
      <c r="H23" s="4">
        <f>1-H22</f>
        <v>0.96372463299515554</v>
      </c>
      <c r="I23">
        <f>I20-I22</f>
        <v>137998</v>
      </c>
      <c r="J23" s="4">
        <f>1-J22</f>
        <v>0.92078468005604863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5775777.9027261194</v>
      </c>
      <c r="H26" s="4">
        <f>G26/G5</f>
        <v>0.49745140558176099</v>
      </c>
      <c r="I26">
        <v>229260</v>
      </c>
      <c r="J26" s="4">
        <f>I26/I5</f>
        <v>0.54340277366276601</v>
      </c>
      <c r="K26" s="2">
        <v>439368.04142873501</v>
      </c>
    </row>
    <row r="27" spans="2:11">
      <c r="E27" s="6" t="s">
        <v>27</v>
      </c>
      <c r="F27" s="6"/>
      <c r="G27" s="2">
        <v>5825448.6507798927</v>
      </c>
      <c r="H27" s="4">
        <f>G27/G5</f>
        <v>0.50172940654574971</v>
      </c>
      <c r="I27">
        <v>192280</v>
      </c>
      <c r="J27" s="4">
        <f>I27/I5</f>
        <v>0.45575104824163243</v>
      </c>
      <c r="K27" s="2">
        <v>9017679.7301837951</v>
      </c>
    </row>
    <row r="28" spans="2:11">
      <c r="E28" s="6" t="s">
        <v>28</v>
      </c>
      <c r="F28" s="6"/>
      <c r="G28" s="2">
        <v>7979.9863277630002</v>
      </c>
      <c r="H28" s="4">
        <f>G28/G5</f>
        <v>6.8729363942392858E-4</v>
      </c>
      <c r="I28">
        <v>280</v>
      </c>
      <c r="J28" s="4">
        <f>I28/I5</f>
        <v>6.6366909458943771E-4</v>
      </c>
      <c r="K28" s="2">
        <v>0</v>
      </c>
    </row>
    <row r="29" spans="2:11">
      <c r="E29" s="6" t="s">
        <v>29</v>
      </c>
      <c r="F29" s="6"/>
      <c r="G29" s="2">
        <v>1531.3893744970001</v>
      </c>
      <c r="H29" s="4">
        <f>G29/G5</f>
        <v>1.318942330654624E-4</v>
      </c>
      <c r="I29">
        <v>77</v>
      </c>
      <c r="J29" s="4">
        <f>I29/I5</f>
        <v>1.8250900101209538E-4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12412696.822441151</v>
      </c>
      <c r="H4" s="5"/>
      <c r="I4" s="1">
        <v>2402158</v>
      </c>
      <c r="J4" s="5"/>
      <c r="K4" s="3">
        <v>210572215.21176118</v>
      </c>
    </row>
    <row r="5" spans="1:11">
      <c r="E5" s="6" t="s">
        <v>7</v>
      </c>
      <c r="F5" s="6"/>
      <c r="G5" s="2">
        <v>10493333.947955552</v>
      </c>
      <c r="H5" s="4">
        <f>G5/G4</f>
        <v>0.84537100181037639</v>
      </c>
      <c r="I5">
        <v>439677</v>
      </c>
      <c r="J5" s="4">
        <f>I5/I4</f>
        <v>0.18303417177387998</v>
      </c>
      <c r="K5" s="2">
        <v>13117827.346844848</v>
      </c>
    </row>
    <row r="6" spans="1:11">
      <c r="F6" t="s">
        <v>8</v>
      </c>
    </row>
    <row r="7" spans="1:11">
      <c r="F7" t="s">
        <v>9</v>
      </c>
      <c r="G7" s="2">
        <v>9587642.5184838492</v>
      </c>
      <c r="H7" s="4">
        <f>G7/G5</f>
        <v>0.91368887772335106</v>
      </c>
      <c r="I7">
        <v>400237</v>
      </c>
      <c r="J7" s="4">
        <f>I7/I5</f>
        <v>0.91029778678438944</v>
      </c>
      <c r="K7" s="2">
        <v>12782622.636855535</v>
      </c>
    </row>
    <row r="8" spans="1:11">
      <c r="F8" t="s">
        <v>10</v>
      </c>
      <c r="G8" s="2">
        <f>G5-G7</f>
        <v>905691.42947170325</v>
      </c>
      <c r="H8" s="4">
        <f>1-H7</f>
        <v>8.6311122276648944E-2</v>
      </c>
      <c r="I8">
        <f>I5-I7</f>
        <v>39440</v>
      </c>
      <c r="J8" s="4">
        <f>1-J7</f>
        <v>8.970221321561056E-2</v>
      </c>
      <c r="K8" s="2">
        <f>K5-K7</f>
        <v>335204.70998931304</v>
      </c>
    </row>
    <row r="9" spans="1:11">
      <c r="E9" s="6" t="s">
        <v>11</v>
      </c>
      <c r="F9" s="6"/>
      <c r="G9" s="2">
        <v>1681454.078292534</v>
      </c>
      <c r="H9" s="4">
        <f>1-H5-H10</f>
        <v>0.13546243031188851</v>
      </c>
      <c r="I9">
        <v>1536748</v>
      </c>
      <c r="J9" s="4">
        <f>1-J5-J10</f>
        <v>0.63973643698707583</v>
      </c>
      <c r="K9" s="2">
        <v>196879406.36566842</v>
      </c>
    </row>
    <row r="10" spans="1:11">
      <c r="E10" s="6" t="s">
        <v>12</v>
      </c>
      <c r="F10" s="6"/>
      <c r="G10" s="2">
        <v>237908.79619306501</v>
      </c>
      <c r="H10" s="4">
        <f>G10/G4</f>
        <v>1.9166567877735092E-2</v>
      </c>
      <c r="I10">
        <v>425733</v>
      </c>
      <c r="J10" s="4">
        <f>I10/I4</f>
        <v>0.17722939123904421</v>
      </c>
      <c r="K10" s="2">
        <v>574981.49924790498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5262580.9347444847</v>
      </c>
      <c r="H13" s="5">
        <f>G13/G5</f>
        <v>0.50151657812909012</v>
      </c>
      <c r="I13" s="1">
        <f>I14+I15</f>
        <v>165737</v>
      </c>
      <c r="J13" s="5">
        <f>I13/I5</f>
        <v>0.37695171682848999</v>
      </c>
      <c r="K13" s="3">
        <f>K14+K15</f>
        <v>1507304.7686661179</v>
      </c>
    </row>
    <row r="14" spans="1:11">
      <c r="E14" s="6" t="s">
        <v>15</v>
      </c>
      <c r="F14" s="6"/>
      <c r="G14" s="2">
        <v>4844272.0976823084</v>
      </c>
      <c r="H14" s="4">
        <f>G14/G7</f>
        <v>0.505262069204512</v>
      </c>
      <c r="I14">
        <v>149756</v>
      </c>
      <c r="J14" s="4">
        <f>I14/I7</f>
        <v>0.37416830527912209</v>
      </c>
      <c r="K14" s="2">
        <v>1424966.966592829</v>
      </c>
    </row>
    <row r="15" spans="1:11">
      <c r="E15" s="6" t="s">
        <v>16</v>
      </c>
      <c r="F15" s="6"/>
      <c r="G15" s="2">
        <v>418308.83706217603</v>
      </c>
      <c r="H15" s="4">
        <f>G15/G8</f>
        <v>0.46186683836257431</v>
      </c>
      <c r="I15">
        <v>15981</v>
      </c>
      <c r="J15" s="4">
        <f>I15/I8</f>
        <v>0.40519776876267749</v>
      </c>
      <c r="K15" s="2">
        <v>82337.802073289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4481216.713489674</v>
      </c>
      <c r="H18" s="4">
        <f>G18/G5</f>
        <v>0.42705366432779573</v>
      </c>
      <c r="I18">
        <v>161848</v>
      </c>
      <c r="J18" s="4">
        <f>I18/I5</f>
        <v>0.36810658733570323</v>
      </c>
      <c r="K18" s="2">
        <v>1243068.943599229</v>
      </c>
    </row>
    <row r="19" spans="2:11">
      <c r="E19" s="6" t="s">
        <v>20</v>
      </c>
      <c r="F19" s="6"/>
      <c r="G19" s="2">
        <v>601722.18641952903</v>
      </c>
      <c r="H19" s="4">
        <f>G19/G5</f>
        <v>5.7343279972211725E-2</v>
      </c>
      <c r="I19">
        <v>31175</v>
      </c>
      <c r="J19" s="4">
        <f>I19/I5</f>
        <v>7.0904322946162751E-2</v>
      </c>
      <c r="K19" s="2">
        <v>531251.82215064298</v>
      </c>
    </row>
    <row r="20" spans="2:11">
      <c r="E20" s="6" t="s">
        <v>21</v>
      </c>
      <c r="F20" s="6"/>
      <c r="G20" s="2">
        <v>5410395.0480463486</v>
      </c>
      <c r="H20" s="4">
        <f>1-H18-H19</f>
        <v>0.51560305569999243</v>
      </c>
      <c r="I20">
        <v>246621</v>
      </c>
      <c r="J20" s="4">
        <f>1-J18-J19</f>
        <v>0.56098908971813399</v>
      </c>
      <c r="K20" s="2">
        <v>11330155.650161836</v>
      </c>
    </row>
    <row r="21" spans="2:11">
      <c r="F21" t="s">
        <v>22</v>
      </c>
    </row>
    <row r="22" spans="2:11">
      <c r="F22" t="s">
        <v>23</v>
      </c>
      <c r="G22" s="2">
        <v>317587.37537756201</v>
      </c>
      <c r="H22" s="4">
        <f>G22/G20</f>
        <v>5.8699479900684949E-2</v>
      </c>
      <c r="I22">
        <v>25802</v>
      </c>
      <c r="J22" s="4">
        <f>I22/I20</f>
        <v>0.10462207192412649</v>
      </c>
      <c r="K22" s="2">
        <v>765588.92500596296</v>
      </c>
    </row>
    <row r="23" spans="2:11">
      <c r="F23" t="s">
        <v>24</v>
      </c>
      <c r="G23" s="2">
        <f>G20-G22</f>
        <v>5092807.6726687867</v>
      </c>
      <c r="H23" s="4">
        <f>1-H22</f>
        <v>0.94130052009931509</v>
      </c>
      <c r="I23">
        <f>I20-I22</f>
        <v>220819</v>
      </c>
      <c r="J23" s="4">
        <f>1-J22</f>
        <v>0.89537792807587346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5624164.5203330917</v>
      </c>
      <c r="H26" s="4">
        <f>G26/G5</f>
        <v>0.53597498642734653</v>
      </c>
      <c r="I26">
        <v>222000</v>
      </c>
      <c r="J26" s="4">
        <f>I26/I5</f>
        <v>0.50491610887083016</v>
      </c>
      <c r="K26" s="2">
        <v>3226095.5488783931</v>
      </c>
    </row>
    <row r="27" spans="2:11">
      <c r="E27" s="6" t="s">
        <v>27</v>
      </c>
      <c r="F27" s="6"/>
      <c r="G27" s="2">
        <v>4843245.7320410833</v>
      </c>
      <c r="H27" s="4">
        <f>G27/G5</f>
        <v>0.46155452176233341</v>
      </c>
      <c r="I27">
        <v>216722</v>
      </c>
      <c r="J27" s="4">
        <f>I27/I5</f>
        <v>0.49291184210227051</v>
      </c>
      <c r="K27" s="2">
        <v>9884857.7476949748</v>
      </c>
    </row>
    <row r="28" spans="2:11">
      <c r="E28" s="6" t="s">
        <v>28</v>
      </c>
      <c r="F28" s="6"/>
      <c r="G28" s="2">
        <v>20754.174615267999</v>
      </c>
      <c r="H28" s="4">
        <f>G28/G5</f>
        <v>1.9778437166113058E-3</v>
      </c>
      <c r="I28">
        <v>700</v>
      </c>
      <c r="J28" s="4">
        <f>I28/I5</f>
        <v>1.5920778207638789E-3</v>
      </c>
      <c r="K28" s="2">
        <v>3762.0425386420002</v>
      </c>
    </row>
    <row r="29" spans="2:11">
      <c r="E29" s="6" t="s">
        <v>29</v>
      </c>
      <c r="F29" s="6"/>
      <c r="G29" s="2">
        <v>5169.5209661090003</v>
      </c>
      <c r="H29" s="4">
        <f>G29/G5</f>
        <v>4.9264809370869146E-4</v>
      </c>
      <c r="I29">
        <v>250</v>
      </c>
      <c r="J29" s="4">
        <f>I29/I5</f>
        <v>5.6859922170138537E-4</v>
      </c>
      <c r="K29" s="2">
        <v>3111.7217328380002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R14" sqref="R14"/>
    </sheetView>
  </sheetViews>
  <sheetFormatPr defaultRowHeight="30" customHeight="1"/>
  <cols>
    <col min="5" max="5" width="92.5703125" customWidth="1"/>
  </cols>
  <sheetData>
    <row r="1" spans="1:5" ht="45.75" customHeight="1">
      <c r="E1" s="17" t="s">
        <v>45</v>
      </c>
    </row>
    <row r="2" spans="1:5">
      <c r="A2" t="s">
        <v>30</v>
      </c>
    </row>
    <row r="3" spans="1:5">
      <c r="A3" t="s">
        <v>31</v>
      </c>
      <c r="B3">
        <f>'NEWT - EU'!$G$7</f>
        <v>10580486.798760144</v>
      </c>
    </row>
    <row r="4" spans="1:5">
      <c r="A4" t="s">
        <v>32</v>
      </c>
      <c r="B4">
        <f>'NEWT - EU'!$G$8</f>
        <v>1030251.1304481272</v>
      </c>
    </row>
    <row r="5" spans="1:5">
      <c r="A5" t="s">
        <v>33</v>
      </c>
      <c r="B5">
        <f>'NEWT - EU'!$G$9</f>
        <v>327746.10261985601</v>
      </c>
    </row>
    <row r="6" spans="1:5">
      <c r="A6" t="s">
        <v>34</v>
      </c>
      <c r="B6">
        <f>'NEWT - EU'!$G$10</f>
        <v>241.332426645</v>
      </c>
    </row>
    <row r="15" spans="1:5">
      <c r="A15" t="s">
        <v>35</v>
      </c>
    </row>
    <row r="16" spans="1:5">
      <c r="A16" t="s">
        <v>31</v>
      </c>
      <c r="B16">
        <f>'NEWT - EU'!$I$7</f>
        <v>380069</v>
      </c>
    </row>
    <row r="17" spans="1:2">
      <c r="A17" t="s">
        <v>32</v>
      </c>
      <c r="B17">
        <f>'NEWT - EU'!$I$8</f>
        <v>41828</v>
      </c>
    </row>
    <row r="18" spans="1:2">
      <c r="A18" t="s">
        <v>33</v>
      </c>
      <c r="B18">
        <f>'NEWT - EU'!$I$9</f>
        <v>825866</v>
      </c>
    </row>
    <row r="19" spans="1:2">
      <c r="A19" t="s">
        <v>34</v>
      </c>
      <c r="B19">
        <f>'NEWT - EU'!$I$10</f>
        <v>2664</v>
      </c>
    </row>
    <row r="27" spans="1:2">
      <c r="A27" t="s">
        <v>18</v>
      </c>
    </row>
    <row r="28" spans="1:2">
      <c r="A28" t="s">
        <v>36</v>
      </c>
      <c r="B28">
        <f>'NEWT - EU'!$G$18</f>
        <v>6337802.2082611807</v>
      </c>
    </row>
    <row r="29" spans="1:2">
      <c r="A29" t="s">
        <v>37</v>
      </c>
      <c r="B29">
        <f>'NEWT - EU'!$G$19</f>
        <v>797651.33942266903</v>
      </c>
    </row>
    <row r="30" spans="1:2">
      <c r="A30" t="s">
        <v>38</v>
      </c>
      <c r="B30">
        <f>'NEWT - EU'!$G$22</f>
        <v>162342.58339084699</v>
      </c>
    </row>
    <row r="31" spans="1:2">
      <c r="A31" t="s">
        <v>39</v>
      </c>
      <c r="B31">
        <f>'NEWT - EU'!$G$23</f>
        <v>4312941.7981335754</v>
      </c>
    </row>
    <row r="40" spans="1:2">
      <c r="A40" t="s">
        <v>40</v>
      </c>
    </row>
    <row r="41" spans="1:2">
      <c r="A41" t="s">
        <v>41</v>
      </c>
      <c r="B41">
        <f>'NEWT - EU'!$G$26</f>
        <v>5775777.9027261194</v>
      </c>
    </row>
    <row r="42" spans="1:2">
      <c r="A42" t="s">
        <v>42</v>
      </c>
      <c r="B42">
        <f>'NEWT - EU'!$G$27</f>
        <v>5825448.6507798927</v>
      </c>
    </row>
    <row r="43" spans="1:2">
      <c r="A43" t="s">
        <v>43</v>
      </c>
      <c r="B43">
        <f>'NEWT - EU'!$G$28</f>
        <v>7979.9863277630002</v>
      </c>
    </row>
    <row r="44" spans="1:2">
      <c r="A44" t="s">
        <v>44</v>
      </c>
      <c r="B44">
        <f>'NEWT - EU'!$G$29</f>
        <v>1531.3893744970001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2022-12-14T11:00:38Z</dcterms:created>
  <dcterms:modified xsi:type="dcterms:W3CDTF">2022-12-14T11:00:38Z</dcterms:modified>
</cp:coreProperties>
</file>