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526C63FB-93B8-4212-9BB9-9BB5B1D0272C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J8" i="5"/>
  <c r="I8" i="5"/>
  <c r="G8" i="5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H20" i="2"/>
  <c r="J19" i="2"/>
  <c r="J20" i="2" s="1"/>
  <c r="H19" i="2"/>
  <c r="J18" i="2"/>
  <c r="H18" i="2"/>
  <c r="J14" i="2"/>
  <c r="H14" i="2"/>
  <c r="K13" i="2"/>
  <c r="I13" i="2"/>
  <c r="J13" i="2" s="1"/>
  <c r="G13" i="2"/>
  <c r="H13" i="2" s="1"/>
  <c r="J10" i="2"/>
  <c r="H10" i="2"/>
  <c r="H9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<sst xmlns="http://schemas.openxmlformats.org/spreadsheetml/2006/main" count="87" uniqueCount="48">
  <si>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February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</si>
  <si>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</si>
  <si>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</si>
  <si>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</si>
  <si>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</si>
  <si>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</si>
  <si>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</si>
  <si>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</si>
  <si>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</si>
  <si>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</si>
  <si>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</si>
  <si>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</si>
  <si>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</si>
  <si>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</si>
  <si>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</si>
  <si>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</si>
  <si>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</si>
  <si>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</si>
  <si>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</si>
  <si>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</si>
  <si>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</si>
  <si>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</si>
  <si>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</si>
  <si>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</si>
  <si>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</si>
  <si>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</si>
  <si>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</si>
  <si>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</si>
  <si>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</si>
  <si>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</si>
  <si>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</si>
  <si>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</si>
  <si>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</si>
  <si>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</si>
  <si>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</si>
  <si>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</si>
  <si>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</si>
  <si>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</si>
  <si>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</si>
  <si>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</si>
  <si>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</si>
  <si>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</si>
  <si>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</si>
  <si>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</si>
  <si>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</si>
  <si>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t>SFTR Public Data</t>
  </si>
  <si>
    <t>for week ending 17 February 2023</t>
  </si>
  <si>
    <t>*SFTR data not available from Regis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</si>
</sst>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4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5" fillId="0" borderId="0" xfId="0" applyFont="1"/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10349769.75948297</c:v>
                </c:pt>
                <c:pt idx="1">
                  <c:v>814686.11820251681</c:v>
                </c:pt>
                <c:pt idx="2">
                  <c:v>238692.95660576099</c:v>
                </c:pt>
                <c:pt idx="3">
                  <c:v>68.300166161999996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E4-4257-882C-155BE4EA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378932</c:v>
                </c:pt>
                <c:pt idx="1">
                  <c:v>34883</c:v>
                </c:pt>
                <c:pt idx="2">
                  <c:v>758284</c:v>
                </c:pt>
                <c:pt idx="3">
                  <c:v>1076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C7-43B0-8526-AFCD39EB2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5507448.3724897942</c:v>
                </c:pt>
                <c:pt idx="1">
                  <c:v>876772.25721596496</c:v>
                </c:pt>
                <c:pt idx="2">
                  <c:v>178490.39058127801</c:v>
                </c:pt>
                <c:pt idx="3">
                  <c:v>4601744.8573984513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9C9-41E8-B9F6-9AA3D753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4835595.0631405087</c:v>
                </c:pt>
                <c:pt idx="1">
                  <c:v>6321107.6137433089</c:v>
                </c:pt>
                <c:pt idx="2">
                  <c:v>6950.756376456</c:v>
                </c:pt>
                <c:pt idx="3">
                  <c:v>802.44442521400003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58-4EFB-B538-0AA45AB14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34" sqref="A34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7"/>
      <c r="B1" s="7"/>
      <c r="C1" s="7"/>
      <c r="D1" s="7"/>
      <c r="E1" s="7"/>
      <c r="F1" s="16" t="s">
        <v>0</v>
      </c>
      <c r="G1" s="11"/>
      <c r="H1" s="12"/>
      <c r="I1" s="7"/>
      <c r="J1" s="12"/>
      <c r="K1" s="11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3" t="s">
        <v>5</v>
      </c>
      <c r="C3" s="13"/>
      <c r="D3" s="13"/>
      <c r="E3" s="13"/>
      <c r="F3" s="13"/>
      <c r="G3" s="14"/>
      <c r="H3" s="15"/>
      <c r="I3" s="13"/>
      <c r="J3" s="15"/>
      <c r="K3" s="14"/>
    </row>
    <row r="4" spans="1:11">
      <c r="B4" s="1"/>
      <c r="C4" s="1"/>
      <c r="D4" s="8" t="s">
        <v>6</v>
      </c>
      <c r="E4" s="8"/>
      <c r="F4" s="8"/>
      <c r="G4" s="3">
        <v>11403217.134457411</v>
      </c>
      <c r="H4" s="5"/>
      <c r="I4" s="1">
        <v>1173175</v>
      </c>
      <c r="J4" s="5"/>
      <c r="K4" s="3">
        <v>1682784.521954752</v>
      </c>
    </row>
    <row r="5" spans="1:11">
      <c r="E5" s="7" t="s">
        <v>7</v>
      </c>
      <c r="F5" s="7"/>
      <c r="G5" s="2">
        <v>11164455.877685487</v>
      </c>
      <c r="H5" s="4">
        <f>G5/G4</f>
        <v>0.97906193892858073</v>
      </c>
      <c r="I5">
        <v>413815</v>
      </c>
      <c r="J5" s="4">
        <f>I5/I4</f>
        <v>0.35273083725786858</v>
      </c>
      <c r="K5" s="2">
        <v>1590800.3115883661</v>
      </c>
    </row>
    <row r="6" spans="1:11">
      <c r="F6" t="s">
        <v>8</v>
      </c>
    </row>
    <row r="7" spans="1:11">
      <c r="F7" t="s">
        <v>9</v>
      </c>
      <c r="G7" s="2">
        <v>10349769.75948297</v>
      </c>
      <c r="H7" s="4">
        <f>G7/G5</f>
        <v>0.92702858723004689</v>
      </c>
      <c r="I7">
        <v>378932</v>
      </c>
      <c r="J7" s="4">
        <f>I7/I5</f>
        <v>0.91570387733649095</v>
      </c>
      <c r="K7" s="2">
        <v>1393291.815162109</v>
      </c>
    </row>
    <row r="8" spans="1:11">
      <c r="F8" t="s">
        <v>10</v>
      </c>
      <c r="G8" s="2">
        <f>G5-G7</f>
        <v>814686.11820251681</v>
      </c>
      <c r="H8" s="4">
        <f>1-H7</f>
        <v>7.2971412769953115E-2</v>
      </c>
      <c r="I8">
        <f>I5-I7</f>
        <v>34883</v>
      </c>
      <c r="J8" s="4">
        <f>1-J7</f>
        <v>8.4296122663509054E-2</v>
      </c>
      <c r="K8" s="2">
        <f>K5-K7</f>
        <v>197508.49642625707</v>
      </c>
    </row>
    <row r="9" spans="1:11">
      <c r="E9" s="7" t="s">
        <v>11</v>
      </c>
      <c r="F9" s="7"/>
      <c r="G9" s="2">
        <v>238692.95660576099</v>
      </c>
      <c r="H9" s="4">
        <f>1-H5-H10</f>
        <v>2.0932071519053769E-2</v>
      </c>
      <c r="I9">
        <v>758284</v>
      </c>
      <c r="J9" s="4">
        <f>1-J5-J10</f>
        <v>0.64635199352185313</v>
      </c>
      <c r="K9" s="2">
        <v>91870.286359405</v>
      </c>
    </row>
    <row r="10" spans="1:11">
      <c r="E10" s="7" t="s">
        <v>12</v>
      </c>
      <c r="F10" s="7"/>
      <c r="G10" s="2">
        <v>68.300166161999996</v>
      </c>
      <c r="H10" s="4">
        <f>G10/G4</f>
        <v>5.9895523655000418E-6</v>
      </c>
      <c r="I10">
        <v>1076</v>
      </c>
      <c r="J10" s="4">
        <f>I10/I4</f>
        <v>9.1716922027830462E-4</v>
      </c>
      <c r="K10" s="2">
        <v>113.92400698100001</v>
      </c>
    </row>
    <row r="12" spans="1:11">
      <c r="B12" s="13" t="s">
        <v>13</v>
      </c>
      <c r="C12" s="13"/>
      <c r="D12" s="13"/>
      <c r="E12" s="13"/>
      <c r="F12" s="13"/>
      <c r="G12" s="14"/>
      <c r="H12" s="15"/>
      <c r="I12" s="13"/>
      <c r="J12" s="15"/>
      <c r="K12" s="14"/>
    </row>
    <row r="13" spans="1:11">
      <c r="B13" s="1"/>
      <c r="C13" s="1"/>
      <c r="D13" s="8" t="s">
        <v>14</v>
      </c>
      <c r="E13" s="8"/>
      <c r="F13" s="8"/>
      <c r="G13" s="3">
        <f>G14+G15</f>
        <v>6145753.7374712043</v>
      </c>
      <c r="H13" s="5">
        <f>G13/G5</f>
        <v>0.55047498998628186</v>
      </c>
      <c r="I13" s="1">
        <f>I14+I15</f>
        <v>259214</v>
      </c>
      <c r="J13" s="5">
        <f>I13/I5</f>
        <v>0.62640068629701673</v>
      </c>
      <c r="K13" s="3">
        <f>K14+K15</f>
        <v>489730.33777697</v>
      </c>
    </row>
    <row r="14" spans="1:11">
      <c r="E14" s="7" t="s">
        <v>15</v>
      </c>
      <c r="F14" s="7"/>
      <c r="G14" s="2">
        <v>5609603.8959251251</v>
      </c>
      <c r="H14" s="4">
        <f>G14/G7</f>
        <v>0.54200277168343081</v>
      </c>
      <c r="I14">
        <v>234049</v>
      </c>
      <c r="J14" s="4">
        <f>I14/I7</f>
        <v>0.61765435487105869</v>
      </c>
      <c r="K14" s="2">
        <v>467113.59010737599</v>
      </c>
    </row>
    <row r="15" spans="1:11">
      <c r="E15" s="7" t="s">
        <v>16</v>
      </c>
      <c r="F15" s="7"/>
      <c r="G15" s="2">
        <v>536149.84154607903</v>
      </c>
      <c r="H15" s="4">
        <f>G15/G8</f>
        <v>0.65810602337132429</v>
      </c>
      <c r="I15">
        <v>25165</v>
      </c>
      <c r="J15" s="4">
        <f>I15/I8</f>
        <v>0.72141157583923399</v>
      </c>
      <c r="K15" s="2">
        <v>22616.747669593999</v>
      </c>
    </row>
    <row r="16" spans="1:11">
      <c r="E16" s="7" t="s">
        <v>17</v>
      </c>
      <c r="F16" s="7"/>
      <c r="G16" s="11"/>
      <c r="H16" s="12"/>
      <c r="I16" s="7"/>
      <c r="J16" s="12"/>
      <c r="K16" s="11"/>
    </row>
    <row r="17" spans="2:11">
      <c r="B17" s="1"/>
      <c r="C17" s="1"/>
      <c r="D17" s="8" t="s">
        <v>18</v>
      </c>
      <c r="E17" s="8"/>
      <c r="F17" s="8"/>
      <c r="G17" s="9"/>
      <c r="H17" s="10"/>
      <c r="I17" s="8"/>
      <c r="J17" s="10"/>
      <c r="K17" s="9"/>
    </row>
    <row r="18" spans="2:11">
      <c r="E18" s="7" t="s">
        <v>19</v>
      </c>
      <c r="F18" s="7"/>
      <c r="G18" s="2">
        <v>5507448.3724897942</v>
      </c>
      <c r="H18" s="4">
        <f>G18/G5</f>
        <v>0.49330199633800226</v>
      </c>
      <c r="I18">
        <v>243008</v>
      </c>
      <c r="J18" s="4">
        <f>I18/I5</f>
        <v>0.58723825864214685</v>
      </c>
      <c r="K18" s="2">
        <v>307083.73703970498</v>
      </c>
    </row>
    <row r="19" spans="2:11">
      <c r="E19" s="7" t="s">
        <v>20</v>
      </c>
      <c r="F19" s="7"/>
      <c r="G19" s="2">
        <v>876772.25721596496</v>
      </c>
      <c r="H19" s="4">
        <f>G19/G5</f>
        <v>7.8532466500976436E-2</v>
      </c>
      <c r="I19">
        <v>19746</v>
      </c>
      <c r="J19" s="4">
        <f>I19/I5</f>
        <v>4.7716974976740816E-2</v>
      </c>
      <c r="K19" s="2">
        <v>191937.03044412201</v>
      </c>
    </row>
    <row r="20" spans="2:11">
      <c r="E20" s="7" t="s">
        <v>21</v>
      </c>
      <c r="F20" s="7"/>
      <c r="G20" s="2">
        <v>4780235.2479797294</v>
      </c>
      <c r="H20" s="4">
        <f>1-H18-H19</f>
        <v>0.42816553716102124</v>
      </c>
      <c r="I20">
        <v>151061</v>
      </c>
      <c r="J20" s="4">
        <f>1-J18-J19</f>
        <v>0.36504476638111233</v>
      </c>
      <c r="K20" s="2">
        <v>1091779.5441045391</v>
      </c>
    </row>
    <row r="21" spans="2:11">
      <c r="F21" t="s">
        <v>22</v>
      </c>
    </row>
    <row r="22" spans="2:11">
      <c r="F22" t="s">
        <v>23</v>
      </c>
      <c r="G22" s="2">
        <v>178490.39058127801</v>
      </c>
      <c r="H22" s="4">
        <f>G22/G20</f>
        <v>3.7339248242377485E-2</v>
      </c>
      <c r="I22">
        <v>11626</v>
      </c>
      <c r="J22" s="4">
        <f>I22/I20</f>
        <v>7.6962286758329418E-2</v>
      </c>
      <c r="K22" s="2">
        <v>33314.160628188001</v>
      </c>
    </row>
    <row r="23" spans="2:11">
      <c r="F23" t="s">
        <v>24</v>
      </c>
      <c r="G23" s="2">
        <f>G20-G22</f>
        <v>4601744.8573984513</v>
      </c>
      <c r="H23" s="4">
        <f>1-H22</f>
        <v>0.96266075175762256</v>
      </c>
      <c r="I23">
        <f>I20-I22</f>
        <v>139435</v>
      </c>
      <c r="J23" s="4">
        <f>1-J22</f>
        <v>0.92303771324167061</v>
      </c>
    </row>
    <row r="25" spans="2:11">
      <c r="B25" s="1"/>
      <c r="C25" s="1"/>
      <c r="D25" s="8" t="s">
        <v>25</v>
      </c>
      <c r="E25" s="8"/>
      <c r="F25" s="8"/>
      <c r="G25" s="9"/>
      <c r="H25" s="10"/>
      <c r="I25" s="8"/>
      <c r="J25" s="10"/>
      <c r="K25" s="9"/>
    </row>
    <row r="26" spans="2:11">
      <c r="E26" s="7" t="s">
        <v>26</v>
      </c>
      <c r="F26" s="7"/>
      <c r="G26" s="2">
        <v>4835595.0631405087</v>
      </c>
      <c r="H26" s="4">
        <f>G26/G5</f>
        <v>0.43312411425311487</v>
      </c>
      <c r="I26">
        <v>201438</v>
      </c>
      <c r="J26" s="4">
        <f>I26/I5</f>
        <v>0.48678274107995118</v>
      </c>
      <c r="K26" s="2">
        <v>430738.002332962</v>
      </c>
    </row>
    <row r="27" spans="2:11">
      <c r="E27" s="7" t="s">
        <v>27</v>
      </c>
      <c r="F27" s="7"/>
      <c r="G27" s="2">
        <v>6321107.6137433089</v>
      </c>
      <c r="H27" s="4">
        <f>G27/G5</f>
        <v>0.56618143176841884</v>
      </c>
      <c r="I27">
        <v>212119</v>
      </c>
      <c r="J27" s="4">
        <f>I27/I5</f>
        <v>0.51259379191184462</v>
      </c>
      <c r="K27" s="2">
        <v>1159972.020417819</v>
      </c>
    </row>
    <row r="28" spans="2:11">
      <c r="E28" s="7" t="s">
        <v>28</v>
      </c>
      <c r="F28" s="7"/>
      <c r="G28" s="2">
        <v>6950.756376456</v>
      </c>
      <c r="H28" s="4">
        <f>G28/G5</f>
        <v>6.2257905379415289E-4</v>
      </c>
      <c r="I28">
        <v>214</v>
      </c>
      <c r="J28" s="4">
        <f>I28/I5</f>
        <v>5.1713930137863538E-4</v>
      </c>
      <c r="K28" s="2">
        <v>90.288837584999996</v>
      </c>
    </row>
    <row r="29" spans="2:11">
      <c r="E29" s="7" t="s">
        <v>29</v>
      </c>
      <c r="F29" s="7"/>
      <c r="G29" s="2">
        <v>802.44442521400003</v>
      </c>
      <c r="H29" s="4">
        <f>G29/G5</f>
        <v>7.1874924672133279E-5</v>
      </c>
      <c r="I29">
        <v>44</v>
      </c>
      <c r="J29" s="4">
        <f>I29/I5</f>
        <v>1.0632770682551382E-4</v>
      </c>
      <c r="K29" s="2">
        <v>0</v>
      </c>
    </row>
    <row r="34" spans="1:1">
      <c r="A34" s="18" t="s">
        <v>47</v>
      </c>
    </row>
  </sheetData>
  <mergeCells count="21"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9:F29"/>
    <mergeCell ref="E20:F20"/>
    <mergeCell ref="D25:K25"/>
    <mergeCell ref="E26:F26"/>
    <mergeCell ref="E27:F27"/>
    <mergeCell ref="E28:F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selection activeCell="A33" sqref="A33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7"/>
      <c r="B1" s="7"/>
      <c r="C1" s="7"/>
      <c r="D1" s="7"/>
      <c r="E1" s="7"/>
      <c r="F1" s="17" t="s">
        <v>0</v>
      </c>
      <c r="G1" s="11"/>
      <c r="H1" s="12"/>
      <c r="I1" s="7"/>
      <c r="J1" s="12"/>
      <c r="K1" s="11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3" t="s">
        <v>5</v>
      </c>
      <c r="C3" s="13"/>
      <c r="D3" s="13"/>
      <c r="E3" s="13"/>
      <c r="F3" s="13"/>
      <c r="G3" s="14"/>
      <c r="H3" s="15"/>
      <c r="I3" s="13"/>
      <c r="J3" s="15"/>
      <c r="K3" s="14"/>
    </row>
    <row r="4" spans="1:11">
      <c r="B4" s="1"/>
      <c r="C4" s="1"/>
      <c r="D4" s="8" t="s">
        <v>6</v>
      </c>
      <c r="E4" s="8"/>
      <c r="F4" s="8"/>
      <c r="G4" s="3">
        <v>10940205.062923901</v>
      </c>
      <c r="H4" s="5"/>
      <c r="I4" s="1">
        <v>2106505</v>
      </c>
      <c r="J4" s="5"/>
      <c r="K4" s="3">
        <v>165160880.87665522</v>
      </c>
    </row>
    <row r="5" spans="1:11">
      <c r="E5" s="7" t="s">
        <v>7</v>
      </c>
      <c r="F5" s="7"/>
      <c r="G5" s="2">
        <v>9551450.6597129311</v>
      </c>
      <c r="H5" s="4">
        <f>G5/G4</f>
        <v>0.87305956376289273</v>
      </c>
      <c r="I5">
        <v>399619</v>
      </c>
      <c r="J5" s="4">
        <f>I5/I4</f>
        <v>0.18970712151169827</v>
      </c>
      <c r="K5" s="2">
        <v>4493104.1922492012</v>
      </c>
    </row>
    <row r="6" spans="1:11">
      <c r="F6" t="s">
        <v>8</v>
      </c>
    </row>
    <row r="7" spans="1:11">
      <c r="F7" t="s">
        <v>9</v>
      </c>
      <c r="G7" s="2">
        <v>8680468.8845707178</v>
      </c>
      <c r="H7" s="4">
        <f>G7/G5</f>
        <v>0.90881157154316594</v>
      </c>
      <c r="I7">
        <v>370156</v>
      </c>
      <c r="J7" s="4">
        <f>I7/I5</f>
        <v>0.9262722743413101</v>
      </c>
      <c r="K7" s="2">
        <v>4179277.7352665658</v>
      </c>
    </row>
    <row r="8" spans="1:11">
      <c r="F8" t="s">
        <v>10</v>
      </c>
      <c r="G8" s="2">
        <f>G5-G7</f>
        <v>870981.77514221333</v>
      </c>
      <c r="H8" s="4">
        <f>1-H7</f>
        <v>9.1188428456834059E-2</v>
      </c>
      <c r="I8">
        <f>I5-I7</f>
        <v>29463</v>
      </c>
      <c r="J8" s="4">
        <f>1-J7</f>
        <v>7.3727725658689902E-2</v>
      </c>
      <c r="K8" s="2">
        <f>K5-K7</f>
        <v>313826.45698263543</v>
      </c>
    </row>
    <row r="9" spans="1:11">
      <c r="E9" s="7" t="s">
        <v>11</v>
      </c>
      <c r="F9" s="7"/>
      <c r="G9" s="2">
        <v>1303958.1649136811</v>
      </c>
      <c r="H9" s="4">
        <f>1-H5-H10</f>
        <v>0.11918955425550169</v>
      </c>
      <c r="I9">
        <v>1517769</v>
      </c>
      <c r="J9" s="4">
        <f>1-J5-J10</f>
        <v>0.720515261060382</v>
      </c>
      <c r="K9" s="2">
        <v>160170980.10462964</v>
      </c>
    </row>
    <row r="10" spans="1:11">
      <c r="E10" s="7" t="s">
        <v>12</v>
      </c>
      <c r="F10" s="7"/>
      <c r="G10" s="2">
        <v>84796.238297286996</v>
      </c>
      <c r="H10" s="4">
        <f>G10/G4</f>
        <v>7.7508819816055792E-3</v>
      </c>
      <c r="I10">
        <v>189117</v>
      </c>
      <c r="J10" s="4">
        <f>I10/I4</f>
        <v>8.9777617427919704E-2</v>
      </c>
      <c r="K10" s="2">
        <v>496796.57977638399</v>
      </c>
    </row>
    <row r="12" spans="1:11">
      <c r="B12" s="13" t="s">
        <v>13</v>
      </c>
      <c r="C12" s="13"/>
      <c r="D12" s="13"/>
      <c r="E12" s="13"/>
      <c r="F12" s="13"/>
      <c r="G12" s="14"/>
      <c r="H12" s="15"/>
      <c r="I12" s="13"/>
      <c r="J12" s="15"/>
      <c r="K12" s="14"/>
    </row>
    <row r="13" spans="1:11">
      <c r="B13" s="1"/>
      <c r="C13" s="1"/>
      <c r="D13" s="8" t="s">
        <v>14</v>
      </c>
      <c r="E13" s="8"/>
      <c r="F13" s="8"/>
      <c r="G13" s="3">
        <f>G14+G15</f>
        <v>4518867.4600768872</v>
      </c>
      <c r="H13" s="5">
        <f>G13/G5</f>
        <v>0.47310797292153961</v>
      </c>
      <c r="I13" s="1">
        <f>I14+I15</f>
        <v>164010</v>
      </c>
      <c r="J13" s="5">
        <f>I13/I5</f>
        <v>0.4104159211649096</v>
      </c>
      <c r="K13" s="3">
        <f>K14+K15</f>
        <v>1241603.601371258</v>
      </c>
    </row>
    <row r="14" spans="1:11">
      <c r="E14" s="7" t="s">
        <v>15</v>
      </c>
      <c r="F14" s="7"/>
      <c r="G14" s="2">
        <v>4167152.1604423989</v>
      </c>
      <c r="H14" s="4">
        <f>G14/G7</f>
        <v>0.48006072204802108</v>
      </c>
      <c r="I14">
        <v>148350</v>
      </c>
      <c r="J14" s="4">
        <f>I14/I7</f>
        <v>0.40077696971006821</v>
      </c>
      <c r="K14" s="2">
        <v>1185510.790398109</v>
      </c>
    </row>
    <row r="15" spans="1:11">
      <c r="E15" s="7" t="s">
        <v>16</v>
      </c>
      <c r="F15" s="7"/>
      <c r="G15" s="2">
        <v>351715.29963448801</v>
      </c>
      <c r="H15" s="4">
        <f>G15/G8</f>
        <v>0.40381476360634544</v>
      </c>
      <c r="I15">
        <v>15660</v>
      </c>
      <c r="J15" s="4">
        <f>I15/I8</f>
        <v>0.53151410243356079</v>
      </c>
      <c r="K15" s="2">
        <v>56092.810973148997</v>
      </c>
    </row>
    <row r="16" spans="1:11">
      <c r="E16" s="7" t="s">
        <v>17</v>
      </c>
      <c r="F16" s="7"/>
      <c r="G16" s="11"/>
      <c r="H16" s="12"/>
      <c r="I16" s="7"/>
      <c r="J16" s="12"/>
      <c r="K16" s="11"/>
    </row>
    <row r="17" spans="2:11">
      <c r="B17" s="1"/>
      <c r="C17" s="1"/>
      <c r="D17" s="8" t="s">
        <v>18</v>
      </c>
      <c r="E17" s="8"/>
      <c r="F17" s="8"/>
      <c r="G17" s="9"/>
      <c r="H17" s="10"/>
      <c r="I17" s="8"/>
      <c r="J17" s="10"/>
      <c r="K17" s="9"/>
    </row>
    <row r="18" spans="2:11">
      <c r="E18" s="7" t="s">
        <v>19</v>
      </c>
      <c r="F18" s="7"/>
      <c r="G18" s="2">
        <v>3894803.7940120269</v>
      </c>
      <c r="H18" s="4">
        <f>G18/G5</f>
        <v>0.40777091698122064</v>
      </c>
      <c r="I18">
        <v>157379</v>
      </c>
      <c r="J18" s="4">
        <f>I18/I5</f>
        <v>0.39382261604177982</v>
      </c>
      <c r="K18" s="2">
        <v>877155.66305778699</v>
      </c>
    </row>
    <row r="19" spans="2:11">
      <c r="E19" s="7" t="s">
        <v>20</v>
      </c>
      <c r="F19" s="7"/>
      <c r="G19" s="2">
        <v>676232.10086797399</v>
      </c>
      <c r="H19" s="4">
        <f>G19/G5</f>
        <v>7.0798889609538965E-2</v>
      </c>
      <c r="I19">
        <v>23039</v>
      </c>
      <c r="J19" s="4">
        <f>I19/I5</f>
        <v>5.765241392426286E-2</v>
      </c>
      <c r="K19" s="2">
        <v>568956.37659718702</v>
      </c>
    </row>
    <row r="20" spans="2:11">
      <c r="E20" s="7" t="s">
        <v>21</v>
      </c>
      <c r="F20" s="7"/>
      <c r="G20" s="2">
        <v>4980414.7648329316</v>
      </c>
      <c r="H20" s="4">
        <f>1-H18-H19</f>
        <v>0.52143019340924035</v>
      </c>
      <c r="I20">
        <v>219168</v>
      </c>
      <c r="J20" s="4">
        <f>1-J18-J19</f>
        <v>0.54852497003395728</v>
      </c>
      <c r="K20" s="2">
        <v>3046986.350712867</v>
      </c>
    </row>
    <row r="21" spans="2:11">
      <c r="F21" t="s">
        <v>22</v>
      </c>
    </row>
    <row r="22" spans="2:11">
      <c r="F22" t="s">
        <v>23</v>
      </c>
      <c r="G22" s="2">
        <v>214084.414849753</v>
      </c>
      <c r="H22" s="4">
        <f>G22/G20</f>
        <v>4.2985258248252438E-2</v>
      </c>
      <c r="I22">
        <v>11157</v>
      </c>
      <c r="J22" s="4">
        <f>I22/I20</f>
        <v>5.0906154183092425E-2</v>
      </c>
      <c r="K22" s="2">
        <v>766469.01374892099</v>
      </c>
    </row>
    <row r="23" spans="2:11">
      <c r="F23" t="s">
        <v>24</v>
      </c>
      <c r="G23" s="2">
        <f>G20-G22</f>
        <v>4766330.349983179</v>
      </c>
      <c r="H23" s="4">
        <f>1-H22</f>
        <v>0.95701474175174761</v>
      </c>
      <c r="I23">
        <f>I20-I22</f>
        <v>208011</v>
      </c>
      <c r="J23" s="4">
        <f>1-J22</f>
        <v>0.94909384581690759</v>
      </c>
    </row>
    <row r="25" spans="2:11">
      <c r="B25" s="1"/>
      <c r="C25" s="1"/>
      <c r="D25" s="8" t="s">
        <v>25</v>
      </c>
      <c r="E25" s="8"/>
      <c r="F25" s="8"/>
      <c r="G25" s="9"/>
      <c r="H25" s="10"/>
      <c r="I25" s="8"/>
      <c r="J25" s="10"/>
      <c r="K25" s="9"/>
    </row>
    <row r="26" spans="2:11">
      <c r="E26" s="7" t="s">
        <v>26</v>
      </c>
      <c r="F26" s="7"/>
      <c r="G26" s="2">
        <v>4545456.5129477736</v>
      </c>
      <c r="H26" s="4">
        <f>G26/G5</f>
        <v>0.47589174408030571</v>
      </c>
      <c r="I26">
        <v>174269</v>
      </c>
      <c r="J26" s="4">
        <f>I26/I5</f>
        <v>0.43608787369969898</v>
      </c>
      <c r="K26" s="2">
        <v>2868121.9027961749</v>
      </c>
    </row>
    <row r="27" spans="2:11">
      <c r="E27" s="7" t="s">
        <v>27</v>
      </c>
      <c r="F27" s="7"/>
      <c r="G27" s="2">
        <v>4981371.8186371466</v>
      </c>
      <c r="H27" s="4">
        <f>G27/G5</f>
        <v>0.52153039324676376</v>
      </c>
      <c r="I27">
        <v>224476</v>
      </c>
      <c r="J27" s="4">
        <f>I27/I5</f>
        <v>0.56172504310355609</v>
      </c>
      <c r="K27" s="2">
        <v>1619717.213333165</v>
      </c>
    </row>
    <row r="28" spans="2:11">
      <c r="E28" s="7" t="s">
        <v>28</v>
      </c>
      <c r="F28" s="7"/>
      <c r="G28" s="2">
        <v>20535.51961643</v>
      </c>
      <c r="H28" s="4">
        <f>G28/G5</f>
        <v>2.149989603469008E-3</v>
      </c>
      <c r="I28">
        <v>654</v>
      </c>
      <c r="J28" s="4">
        <f>I28/I5</f>
        <v>1.6365588222782201E-3</v>
      </c>
      <c r="K28" s="2">
        <v>2442.7637464469999</v>
      </c>
    </row>
    <row r="29" spans="2:11">
      <c r="E29" s="7" t="s">
        <v>29</v>
      </c>
      <c r="F29" s="7"/>
      <c r="G29" s="2">
        <v>4086.8085115819999</v>
      </c>
      <c r="H29" s="4">
        <f>G29/G5</f>
        <v>4.2787306946155852E-4</v>
      </c>
      <c r="I29">
        <v>215</v>
      </c>
      <c r="J29" s="4">
        <f>I29/I5</f>
        <v>5.3801245686516412E-4</v>
      </c>
      <c r="K29" s="2">
        <v>2822.2474832040002</v>
      </c>
    </row>
    <row r="33" spans="1:1">
      <c r="A33" s="18" t="s">
        <v>47</v>
      </c>
    </row>
  </sheetData>
  <mergeCells count="21"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9:F29"/>
    <mergeCell ref="E20:F20"/>
    <mergeCell ref="D25:K25"/>
    <mergeCell ref="E26:F26"/>
    <mergeCell ref="E27:F27"/>
    <mergeCell ref="E28:F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topLeftCell="A35" workbookViewId="0">
      <selection activeCell="D54" sqref="D54"/>
    </sheetView>
  </sheetViews>
  <sheetFormatPr defaultRowHeight="30" customHeight="1"/>
  <cols>
    <col min="5" max="5" width="28.7109375" customWidth="1"/>
  </cols>
  <sheetData>
    <row r="1" spans="1:5" ht="30" customHeight="1">
      <c r="E1" s="6" t="s">
        <v>45</v>
      </c>
    </row>
    <row r="2" spans="1:5" ht="15">
      <c r="A2" t="s">
        <v>30</v>
      </c>
      <c r="E2" t="s">
        <v>46</v>
      </c>
    </row>
    <row r="3" spans="1:5" ht="15">
      <c r="A3" t="s">
        <v>31</v>
      </c>
      <c r="B3">
        <f>'NEWT - EU'!$G$7</f>
        <v>10349769.75948297</v>
      </c>
    </row>
    <row r="4" spans="1:5" ht="15">
      <c r="A4" t="s">
        <v>32</v>
      </c>
      <c r="B4">
        <f>'NEWT - EU'!$G$8</f>
        <v>814686.11820251681</v>
      </c>
    </row>
    <row r="5" spans="1:5" ht="15">
      <c r="A5" t="s">
        <v>33</v>
      </c>
      <c r="B5">
        <f>'NEWT - EU'!$G$9</f>
        <v>238692.95660576099</v>
      </c>
    </row>
    <row r="6" spans="1:5" ht="15">
      <c r="A6" t="s">
        <v>34</v>
      </c>
      <c r="B6">
        <f>'NEWT - EU'!$G$10</f>
        <v>68.300166161999996</v>
      </c>
    </row>
    <row r="15" spans="1:5" ht="15">
      <c r="A15" t="s">
        <v>35</v>
      </c>
    </row>
    <row r="16" spans="1:5" ht="15">
      <c r="A16" t="s">
        <v>31</v>
      </c>
      <c r="B16">
        <f>'NEWT - EU'!$I$7</f>
        <v>378932</v>
      </c>
    </row>
    <row r="17" spans="1:2" ht="15">
      <c r="A17" t="s">
        <v>32</v>
      </c>
      <c r="B17">
        <f>'NEWT - EU'!$I$8</f>
        <v>34883</v>
      </c>
    </row>
    <row r="18" spans="1:2" ht="15">
      <c r="A18" t="s">
        <v>33</v>
      </c>
      <c r="B18">
        <f>'NEWT - EU'!$I$9</f>
        <v>758284</v>
      </c>
    </row>
    <row r="19" spans="1:2" ht="15">
      <c r="A19" t="s">
        <v>34</v>
      </c>
      <c r="B19">
        <f>'NEWT - EU'!$I$10</f>
        <v>1076</v>
      </c>
    </row>
    <row r="27" spans="1:2" ht="15">
      <c r="A27" t="s">
        <v>18</v>
      </c>
    </row>
    <row r="28" spans="1:2" ht="15">
      <c r="A28" t="s">
        <v>36</v>
      </c>
      <c r="B28">
        <f>'NEWT - EU'!$G$18</f>
        <v>5507448.3724897942</v>
      </c>
    </row>
    <row r="29" spans="1:2" ht="15">
      <c r="A29" t="s">
        <v>37</v>
      </c>
      <c r="B29">
        <f>'NEWT - EU'!$G$19</f>
        <v>876772.25721596496</v>
      </c>
    </row>
    <row r="30" spans="1:2" ht="15">
      <c r="A30" t="s">
        <v>38</v>
      </c>
      <c r="B30">
        <f>'NEWT - EU'!$G$22</f>
        <v>178490.39058127801</v>
      </c>
    </row>
    <row r="31" spans="1:2" ht="15">
      <c r="A31" t="s">
        <v>39</v>
      </c>
      <c r="B31">
        <f>'NEWT - EU'!$G$23</f>
        <v>4601744.8573984513</v>
      </c>
    </row>
    <row r="40" spans="1:2" ht="15">
      <c r="A40" t="s">
        <v>40</v>
      </c>
    </row>
    <row r="41" spans="1:2" ht="15">
      <c r="A41" t="s">
        <v>41</v>
      </c>
      <c r="B41">
        <f>'NEWT - EU'!$G$26</f>
        <v>4835595.0631405087</v>
      </c>
    </row>
    <row r="42" spans="1:2" ht="15">
      <c r="A42" t="s">
        <v>42</v>
      </c>
      <c r="B42">
        <f>'NEWT - EU'!$G$27</f>
        <v>6321107.6137433089</v>
      </c>
    </row>
    <row r="43" spans="1:2" ht="15">
      <c r="A43" t="s">
        <v>43</v>
      </c>
      <c r="B43">
        <f>'NEWT - EU'!$G$28</f>
        <v>6950.756376456</v>
      </c>
    </row>
    <row r="44" spans="1:2" ht="15">
      <c r="A44" t="s">
        <v>44</v>
      </c>
      <c r="B44">
        <f>'NEWT - EU'!$G$29</f>
        <v>802.44442521400003</v>
      </c>
    </row>
    <row r="53" spans="1:1" ht="30" customHeight="1">
      <c r="A53" s="18" t="s">
        <v>47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2023-02-24T11:02:57Z</dcterms:created>
  <dcterms:modified xsi:type="dcterms:W3CDTF">2023-04-18T11:03:23Z</dcterms:modified>
</cp:coreProperties>
</file>