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20187120-11E6-43CD-9982-0E27130B4B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0" i="3"/>
  <c r="B29" i="3"/>
  <c r="B28" i="3"/>
  <c r="B19" i="3"/>
  <c r="B18" i="3"/>
  <c r="B17" i="3"/>
  <c r="B16" i="3"/>
  <c r="B6" i="3"/>
  <c r="B5" i="3"/>
  <c r="B3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H20" i="5" s="1"/>
  <c r="J18" i="5"/>
  <c r="J20" i="5" s="1"/>
  <c r="H18" i="5"/>
  <c r="J14" i="5"/>
  <c r="H14" i="5"/>
  <c r="K13" i="5"/>
  <c r="I13" i="5"/>
  <c r="J13" i="5" s="1"/>
  <c r="H13" i="5"/>
  <c r="G13" i="5"/>
  <c r="J10" i="5"/>
  <c r="H10" i="5"/>
  <c r="K8" i="5"/>
  <c r="J8" i="5"/>
  <c r="I8" i="5"/>
  <c r="J15" i="5" s="1"/>
  <c r="G8" i="5"/>
  <c r="H15" i="5" s="1"/>
  <c r="J7" i="5"/>
  <c r="H7" i="5"/>
  <c r="H8" i="5" s="1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G23" i="2"/>
  <c r="B31" i="3" s="1"/>
  <c r="J22" i="2"/>
  <c r="J23" i="2" s="1"/>
  <c r="H22" i="2"/>
  <c r="H23" i="2" s="1"/>
  <c r="J19" i="2"/>
  <c r="H19" i="2"/>
  <c r="J18" i="2"/>
  <c r="J20" i="2" s="1"/>
  <c r="H18" i="2"/>
  <c r="H20" i="2" s="1"/>
  <c r="H15" i="2"/>
  <c r="J14" i="2"/>
  <c r="H14" i="2"/>
  <c r="K13" i="2"/>
  <c r="J13" i="2"/>
  <c r="I13" i="2"/>
  <c r="G13" i="2"/>
  <c r="H13" i="2" s="1"/>
  <c r="J10" i="2"/>
  <c r="H10" i="2"/>
  <c r="K8" i="2"/>
  <c r="I8" i="2"/>
  <c r="J15" i="2" s="1"/>
  <c r="H8" i="2"/>
  <c r="G8" i="2"/>
  <c r="B4" i="3" s="1"/>
  <c r="J7" i="2"/>
  <c r="J8" i="2" s="1"/>
  <c r="H7" i="2"/>
  <c r="J5" i="2"/>
  <c r="J9" i="2" s="1"/>
  <c r="H5" i="2"/>
  <c r="H9" i="2" s="1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<sst xmlns="http://schemas.openxmlformats.org/spreadsheetml/2006/main" count="83" uniqueCount="46">
  <si>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16 June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</si>
  <si>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</si>
  <si>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</si>
  <si>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</si>
  <si>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</si>
  <si>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</si>
  <si>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</si>
  <si>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</si>
  <si>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</si>
  <si>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</si>
  <si>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</si>
  <si>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</si>
  <si>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</si>
  <si>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</si>
  <si>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</si>
  <si>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</si>
  <si>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</si>
  <si>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</si>
  <si>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</si>
  <si>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</si>
  <si>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</si>
  <si>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</si>
  <si>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</si>
  <si>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</si>
  <si>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</si>
  <si>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</si>
  <si>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</si>
  <si>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</si>
  <si>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</si>
  <si>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</si>
  <si>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</si>
  <si>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</si>
  <si>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</si>
  <si>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</si>
  <si>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</si>
  <si>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</si>
  <si>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</si>
  <si>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</si>
  <si>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</si>
  <si>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</si>
  <si>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</si>
  <si>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</si>
  <si>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</si>
  <si>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</si>
  <si>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</si>
  <si>
    <r>
      <rPr>
        <b/>
        <sz val="24"/>
        <rFont val="Calibri"/>
        <family val="2"/>
      </rPr>
      <t>SFTR Public Data</t>
    </r>
    <r>
      <rPr>
        <sz val="11"/>
        <rFont val="Calibri"/>
      </rPr>
      <t xml:space="preserve">
for week ending 16 June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</si>
</sst>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7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  <font>
      <b/>
      <sz val="24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EU'!$B$3:$B$6</c:f>
              <c:numCache>
                <c:formatCode>General</c:formatCode>
                <c:ptCount val="4"/>
                <c:pt idx="0">
                  <c:v>12387840.313198373</c:v>
                </c:pt>
                <c:pt idx="1">
                  <c:v>915214.34750432894</c:v>
                </c:pt>
                <c:pt idx="2">
                  <c:v>383098.790416834</c:v>
                </c:pt>
                <c:pt idx="3">
                  <c:v>1517.971661781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D2A-4A8E-97E0-D21F2F238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EU'!$B$16:$B$19</c:f>
              <c:numCache>
                <c:formatCode>General</c:formatCode>
                <c:ptCount val="4"/>
                <c:pt idx="0">
                  <c:v>407975</c:v>
                </c:pt>
                <c:pt idx="1">
                  <c:v>42198</c:v>
                </c:pt>
                <c:pt idx="2">
                  <c:v>1255966</c:v>
                </c:pt>
                <c:pt idx="3">
                  <c:v>3069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E43-43EA-8891-FE4473710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EU'!$A$28:$A$31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EU'!$B$28:$B$31</c:f>
              <c:numCache>
                <c:formatCode>General</c:formatCode>
                <c:ptCount val="4"/>
                <c:pt idx="0">
                  <c:v>6738166.4704971919</c:v>
                </c:pt>
                <c:pt idx="1">
                  <c:v>1086226.455089659</c:v>
                </c:pt>
                <c:pt idx="2">
                  <c:v>195672.13486207501</c:v>
                </c:pt>
                <c:pt idx="3">
                  <c:v>5282989.6002537766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C94-4652-B1E5-9834F0A95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EU'!$A$41:$A$44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EU'!$B$41:$B$44</c:f>
              <c:numCache>
                <c:formatCode>General</c:formatCode>
                <c:ptCount val="4"/>
                <c:pt idx="0">
                  <c:v>6412202.3902031779</c:v>
                </c:pt>
                <c:pt idx="1">
                  <c:v>6884121.4823086299</c:v>
                </c:pt>
                <c:pt idx="2">
                  <c:v>5508.1275460200004</c:v>
                </c:pt>
                <c:pt idx="3">
                  <c:v>1222.6606448739999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CB6-406A-A0C7-A47A53D50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13687671.422781317</v>
      </c>
      <c r="H4" s="5"/>
      <c r="I4" s="1">
        <v>1709208</v>
      </c>
      <c r="J4" s="5"/>
      <c r="K4" s="3">
        <v>1675029.111954693</v>
      </c>
    </row>
    <row r="5" spans="1:11">
      <c r="E5" s="6" t="s">
        <v>7</v>
      </c>
      <c r="F5" s="6"/>
      <c r="G5" s="2">
        <v>13303054.660702702</v>
      </c>
      <c r="H5" s="4">
        <f>G5/G4</f>
        <v>0.97190049715552995</v>
      </c>
      <c r="I5">
        <v>450173</v>
      </c>
      <c r="J5" s="4">
        <f>I5/I4</f>
        <v>0.26338105134073792</v>
      </c>
      <c r="K5" s="2">
        <v>1578139.8312882581</v>
      </c>
    </row>
    <row r="6" spans="1:11">
      <c r="F6" t="s">
        <v>8</v>
      </c>
    </row>
    <row r="7" spans="1:11">
      <c r="F7" t="s">
        <v>9</v>
      </c>
      <c r="G7" s="2">
        <v>12387840.313198373</v>
      </c>
      <c r="H7" s="4">
        <f>G7/G5</f>
        <v>0.93120269209989215</v>
      </c>
      <c r="I7">
        <v>407975</v>
      </c>
      <c r="J7" s="4">
        <f>I7/I5</f>
        <v>0.90626270344956272</v>
      </c>
      <c r="K7" s="2">
        <v>1433234.941156093</v>
      </c>
    </row>
    <row r="8" spans="1:11">
      <c r="F8" t="s">
        <v>10</v>
      </c>
      <c r="G8" s="2">
        <f>G5-G7</f>
        <v>915214.34750432894</v>
      </c>
      <c r="H8" s="4">
        <f>1-H7</f>
        <v>6.8797307900107851E-2</v>
      </c>
      <c r="I8">
        <f>I5-I7</f>
        <v>42198</v>
      </c>
      <c r="J8" s="4">
        <f>1-J7</f>
        <v>9.3737296550437277E-2</v>
      </c>
      <c r="K8" s="2">
        <f>K5-K7</f>
        <v>144904.89013216505</v>
      </c>
    </row>
    <row r="9" spans="1:11">
      <c r="E9" s="6" t="s">
        <v>11</v>
      </c>
      <c r="F9" s="6"/>
      <c r="G9" s="2">
        <v>383098.790416834</v>
      </c>
      <c r="H9" s="4">
        <f>1-H5-H10</f>
        <v>2.7988602194177221E-2</v>
      </c>
      <c r="I9">
        <v>1255966</v>
      </c>
      <c r="J9" s="4">
        <f>1-J5-J10</f>
        <v>0.73482338018544258</v>
      </c>
      <c r="K9" s="2">
        <v>95450.660955237996</v>
      </c>
    </row>
    <row r="10" spans="1:11">
      <c r="E10" s="6" t="s">
        <v>12</v>
      </c>
      <c r="F10" s="6"/>
      <c r="G10" s="2">
        <v>1517.971661781</v>
      </c>
      <c r="H10" s="4">
        <f>G10/G4</f>
        <v>1.1090065029282753E-4</v>
      </c>
      <c r="I10">
        <v>3069</v>
      </c>
      <c r="J10" s="4">
        <f>I10/I4</f>
        <v>1.7955684738194533E-3</v>
      </c>
      <c r="K10" s="2">
        <v>1438.619711197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7461537.9289636482</v>
      </c>
      <c r="H13" s="5">
        <f>G13/G5</f>
        <v>0.56088906790746884</v>
      </c>
      <c r="I13" s="1">
        <f>I14+I15</f>
        <v>269624</v>
      </c>
      <c r="J13" s="5">
        <f>I13/I5</f>
        <v>0.59893418752346317</v>
      </c>
      <c r="K13" s="3">
        <f>K14+K15</f>
        <v>406800.00619392801</v>
      </c>
    </row>
    <row r="14" spans="1:11">
      <c r="E14" s="6" t="s">
        <v>15</v>
      </c>
      <c r="F14" s="6"/>
      <c r="G14" s="2">
        <v>6882498.3887013709</v>
      </c>
      <c r="H14" s="4">
        <f>G14/G7</f>
        <v>0.55558501035636965</v>
      </c>
      <c r="I14">
        <v>244202</v>
      </c>
      <c r="J14" s="4">
        <f>I14/I7</f>
        <v>0.59857099086953858</v>
      </c>
      <c r="K14" s="2">
        <v>388791.435596022</v>
      </c>
    </row>
    <row r="15" spans="1:11">
      <c r="E15" s="6" t="s">
        <v>16</v>
      </c>
      <c r="F15" s="6"/>
      <c r="G15" s="2">
        <v>579039.54026227701</v>
      </c>
      <c r="H15" s="4">
        <f>G15/G8</f>
        <v>0.63268188686206994</v>
      </c>
      <c r="I15">
        <v>25422</v>
      </c>
      <c r="J15" s="4">
        <f>I15/I8</f>
        <v>0.60244561353618653</v>
      </c>
      <c r="K15" s="2">
        <v>18008.570597906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6738166.4704971919</v>
      </c>
      <c r="H18" s="4">
        <f>G18/G5</f>
        <v>0.50651272526164792</v>
      </c>
      <c r="I18">
        <v>248899</v>
      </c>
      <c r="J18" s="4">
        <f>I18/I5</f>
        <v>0.55289633096609525</v>
      </c>
      <c r="K18" s="2">
        <v>291187.711122662</v>
      </c>
    </row>
    <row r="19" spans="2:11">
      <c r="E19" s="6" t="s">
        <v>20</v>
      </c>
      <c r="F19" s="6"/>
      <c r="G19" s="2">
        <v>1086226.455089659</v>
      </c>
      <c r="H19" s="4">
        <f>G19/G5</f>
        <v>8.1652408622989281E-2</v>
      </c>
      <c r="I19">
        <v>23984</v>
      </c>
      <c r="J19" s="4">
        <f>I19/I5</f>
        <v>5.3277295617462618E-2</v>
      </c>
      <c r="K19" s="2">
        <v>132844.36289256101</v>
      </c>
    </row>
    <row r="20" spans="2:11">
      <c r="E20" s="6" t="s">
        <v>21</v>
      </c>
      <c r="F20" s="6"/>
      <c r="G20" s="2">
        <v>5478661.7351158513</v>
      </c>
      <c r="H20" s="4">
        <f>1-H18-H19</f>
        <v>0.4118348661153628</v>
      </c>
      <c r="I20">
        <v>177290</v>
      </c>
      <c r="J20" s="4">
        <f>1-J18-J19</f>
        <v>0.39382637341644211</v>
      </c>
      <c r="K20" s="2">
        <v>1154107.7572730349</v>
      </c>
    </row>
    <row r="21" spans="2:11">
      <c r="F21" t="s">
        <v>22</v>
      </c>
    </row>
    <row r="22" spans="2:11">
      <c r="F22" t="s">
        <v>23</v>
      </c>
      <c r="G22" s="2">
        <v>195672.13486207501</v>
      </c>
      <c r="H22" s="4">
        <f>G22/G20</f>
        <v>3.5715315951686026E-2</v>
      </c>
      <c r="I22">
        <v>13863</v>
      </c>
      <c r="J22" s="4">
        <f>I22/I20</f>
        <v>7.8193919566811446E-2</v>
      </c>
      <c r="K22" s="2">
        <v>52097.633227828999</v>
      </c>
    </row>
    <row r="23" spans="2:11">
      <c r="F23" t="s">
        <v>24</v>
      </c>
      <c r="G23" s="2">
        <f>G20-G22</f>
        <v>5282989.6002537766</v>
      </c>
      <c r="H23" s="4">
        <f>1-H22</f>
        <v>0.96428468404831402</v>
      </c>
      <c r="I23">
        <f>I20-I22</f>
        <v>163427</v>
      </c>
      <c r="J23" s="4">
        <f>1-J22</f>
        <v>0.92180608043318857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6412202.3902031779</v>
      </c>
      <c r="H26" s="4">
        <f>G26/G5</f>
        <v>0.48200977547997753</v>
      </c>
      <c r="I26">
        <v>229294</v>
      </c>
      <c r="J26" s="4">
        <f>I26/I5</f>
        <v>0.50934640682582033</v>
      </c>
      <c r="K26" s="2">
        <v>488637.41787151701</v>
      </c>
    </row>
    <row r="27" spans="2:11">
      <c r="E27" s="6" t="s">
        <v>27</v>
      </c>
      <c r="F27" s="6"/>
      <c r="G27" s="2">
        <v>6884121.4823086299</v>
      </c>
      <c r="H27" s="4">
        <f>G27/G5</f>
        <v>0.5174842664252417</v>
      </c>
      <c r="I27">
        <v>220678</v>
      </c>
      <c r="J27" s="4">
        <f>I27/I5</f>
        <v>0.49020709816004071</v>
      </c>
      <c r="K27" s="2">
        <v>1073290.7776007419</v>
      </c>
    </row>
    <row r="28" spans="2:11">
      <c r="E28" s="6" t="s">
        <v>28</v>
      </c>
      <c r="F28" s="6"/>
      <c r="G28" s="2">
        <v>5508.1275460200004</v>
      </c>
      <c r="H28" s="4">
        <f>G28/G5</f>
        <v>4.1404983189996509E-4</v>
      </c>
      <c r="I28">
        <v>128</v>
      </c>
      <c r="J28" s="4">
        <f>I28/I5</f>
        <v>2.8433513338205533E-4</v>
      </c>
      <c r="K28" s="2">
        <v>16211.635815999</v>
      </c>
    </row>
    <row r="29" spans="2:11">
      <c r="E29" s="6" t="s">
        <v>29</v>
      </c>
      <c r="F29" s="6"/>
      <c r="G29" s="2">
        <v>1222.6606448739999</v>
      </c>
      <c r="H29" s="4">
        <f>G29/G5</f>
        <v>9.1908262880836404E-5</v>
      </c>
      <c r="I29">
        <v>73</v>
      </c>
      <c r="J29" s="4">
        <f>I29/I5</f>
        <v>1.6215988075695344E-4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13822019.318118719</v>
      </c>
      <c r="H4" s="5"/>
      <c r="I4" s="1">
        <v>2446977</v>
      </c>
      <c r="J4" s="5"/>
      <c r="K4" s="3">
        <v>161641544.97069788</v>
      </c>
    </row>
    <row r="5" spans="1:11">
      <c r="E5" s="6" t="s">
        <v>7</v>
      </c>
      <c r="F5" s="6"/>
      <c r="G5" s="2">
        <v>11807379.852878263</v>
      </c>
      <c r="H5" s="4">
        <f>G5/G4</f>
        <v>0.85424420130859258</v>
      </c>
      <c r="I5">
        <v>435512</v>
      </c>
      <c r="J5" s="4">
        <f>I5/I4</f>
        <v>0.17797960503919735</v>
      </c>
      <c r="K5" s="2">
        <v>4791118.3193043172</v>
      </c>
    </row>
    <row r="6" spans="1:11">
      <c r="F6" t="s">
        <v>8</v>
      </c>
    </row>
    <row r="7" spans="1:11">
      <c r="F7" t="s">
        <v>9</v>
      </c>
      <c r="G7" s="2">
        <v>10811107.64983017</v>
      </c>
      <c r="H7" s="4">
        <f>G7/G5</f>
        <v>0.91562292265838863</v>
      </c>
      <c r="I7">
        <v>397780</v>
      </c>
      <c r="J7" s="4">
        <f>I7/I5</f>
        <v>0.91336174433769912</v>
      </c>
      <c r="K7" s="2">
        <v>4556027.5511761084</v>
      </c>
    </row>
    <row r="8" spans="1:11">
      <c r="F8" t="s">
        <v>10</v>
      </c>
      <c r="G8" s="2">
        <f>G5-G7</f>
        <v>996272.20304809324</v>
      </c>
      <c r="H8" s="4">
        <f>1-H7</f>
        <v>8.4377077341611373E-2</v>
      </c>
      <c r="I8">
        <f>I5-I7</f>
        <v>37732</v>
      </c>
      <c r="J8" s="4">
        <f>1-J7</f>
        <v>8.6638255662300878E-2</v>
      </c>
      <c r="K8" s="2">
        <f>K5-K7</f>
        <v>235090.76812820882</v>
      </c>
    </row>
    <row r="9" spans="1:11">
      <c r="E9" s="6" t="s">
        <v>11</v>
      </c>
      <c r="F9" s="6"/>
      <c r="G9" s="2">
        <v>1767573.803389892</v>
      </c>
      <c r="H9" s="4">
        <f>1-H5-H10</f>
        <v>0.12788101092239484</v>
      </c>
      <c r="I9">
        <v>1519623</v>
      </c>
      <c r="J9" s="4">
        <f>1-J5-J10</f>
        <v>0.62102054902845438</v>
      </c>
      <c r="K9" s="2">
        <v>156293105.051651</v>
      </c>
    </row>
    <row r="10" spans="1:11">
      <c r="E10" s="6" t="s">
        <v>12</v>
      </c>
      <c r="F10" s="6"/>
      <c r="G10" s="2">
        <v>247065.66185056401</v>
      </c>
      <c r="H10" s="4">
        <f>G10/G4</f>
        <v>1.7874787769012575E-2</v>
      </c>
      <c r="I10">
        <v>491842</v>
      </c>
      <c r="J10" s="4">
        <f>I10/I4</f>
        <v>0.20099984593234838</v>
      </c>
      <c r="K10" s="2">
        <v>557321.599742566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5613785.3998555699</v>
      </c>
      <c r="H13" s="5">
        <f>G13/G5</f>
        <v>0.47544717539404879</v>
      </c>
      <c r="I13" s="1">
        <f>I14+I15</f>
        <v>162067</v>
      </c>
      <c r="J13" s="5">
        <f>I13/I5</f>
        <v>0.37212981502231857</v>
      </c>
      <c r="K13" s="3">
        <f>K14+K15</f>
        <v>1493397.557499784</v>
      </c>
    </row>
    <row r="14" spans="1:11">
      <c r="E14" s="6" t="s">
        <v>15</v>
      </c>
      <c r="F14" s="6"/>
      <c r="G14" s="2">
        <v>5233438.3521986548</v>
      </c>
      <c r="H14" s="4">
        <f>G14/G7</f>
        <v>0.48407975590557234</v>
      </c>
      <c r="I14">
        <v>147547</v>
      </c>
      <c r="J14" s="4">
        <f>I14/I7</f>
        <v>0.37092614007742974</v>
      </c>
      <c r="K14" s="2">
        <v>1439061.8651983209</v>
      </c>
    </row>
    <row r="15" spans="1:11">
      <c r="E15" s="6" t="s">
        <v>16</v>
      </c>
      <c r="F15" s="6"/>
      <c r="G15" s="2">
        <v>380347.04765691498</v>
      </c>
      <c r="H15" s="4">
        <f>G15/G8</f>
        <v>0.38177020948014384</v>
      </c>
      <c r="I15">
        <v>14520</v>
      </c>
      <c r="J15" s="4">
        <f>I15/I8</f>
        <v>0.38481925156365948</v>
      </c>
      <c r="K15" s="2">
        <v>54335.692301463001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4833394.9905472696</v>
      </c>
      <c r="H18" s="4">
        <f>G18/G5</f>
        <v>0.40935373052888119</v>
      </c>
      <c r="I18">
        <v>159884</v>
      </c>
      <c r="J18" s="4">
        <f>I18/I5</f>
        <v>0.36711732397729568</v>
      </c>
      <c r="K18" s="2">
        <v>1336121.754664175</v>
      </c>
    </row>
    <row r="19" spans="2:11">
      <c r="E19" s="6" t="s">
        <v>20</v>
      </c>
      <c r="F19" s="6"/>
      <c r="G19" s="2">
        <v>908600.26824465801</v>
      </c>
      <c r="H19" s="4">
        <f>G19/G5</f>
        <v>7.6951896150200524E-2</v>
      </c>
      <c r="I19">
        <v>26145</v>
      </c>
      <c r="J19" s="4">
        <f>I19/I5</f>
        <v>6.0032788993185031E-2</v>
      </c>
      <c r="K19" s="2">
        <v>483580.18263018102</v>
      </c>
    </row>
    <row r="20" spans="2:11">
      <c r="E20" s="6" t="s">
        <v>21</v>
      </c>
      <c r="F20" s="6"/>
      <c r="G20" s="2">
        <v>6065384.594086336</v>
      </c>
      <c r="H20" s="4">
        <f>1-H18-H19</f>
        <v>0.51369437332091827</v>
      </c>
      <c r="I20">
        <v>249450</v>
      </c>
      <c r="J20" s="4">
        <f>1-J18-J19</f>
        <v>0.57284988702951933</v>
      </c>
      <c r="K20" s="2">
        <v>2959313.4710479812</v>
      </c>
    </row>
    <row r="21" spans="2:11">
      <c r="F21" t="s">
        <v>22</v>
      </c>
    </row>
    <row r="22" spans="2:11">
      <c r="F22" t="s">
        <v>23</v>
      </c>
      <c r="G22" s="2">
        <v>300602.532376091</v>
      </c>
      <c r="H22" s="4">
        <f>G22/G20</f>
        <v>4.9560341593041637E-2</v>
      </c>
      <c r="I22">
        <v>19880</v>
      </c>
      <c r="J22" s="4">
        <f>I22/I20</f>
        <v>7.9695329725395878E-2</v>
      </c>
      <c r="K22" s="2">
        <v>620625.97911146004</v>
      </c>
    </row>
    <row r="23" spans="2:11">
      <c r="F23" t="s">
        <v>24</v>
      </c>
      <c r="G23" s="2">
        <f>G20-G22</f>
        <v>5764782.061710245</v>
      </c>
      <c r="H23" s="4">
        <f>1-H22</f>
        <v>0.95043965840695832</v>
      </c>
      <c r="I23">
        <f>I20-I22</f>
        <v>229570</v>
      </c>
      <c r="J23" s="4">
        <f>1-J22</f>
        <v>0.92030467027460416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6373831.2402217239</v>
      </c>
      <c r="H26" s="4">
        <f>G26/G5</f>
        <v>0.53981758185479112</v>
      </c>
      <c r="I26">
        <v>217981</v>
      </c>
      <c r="J26" s="4">
        <f>I26/I5</f>
        <v>0.50051663329598262</v>
      </c>
      <c r="K26" s="2">
        <v>2840441.2335285088</v>
      </c>
    </row>
    <row r="27" spans="2:11">
      <c r="E27" s="6" t="s">
        <v>27</v>
      </c>
      <c r="F27" s="6"/>
      <c r="G27" s="2">
        <v>5400343.0072234729</v>
      </c>
      <c r="H27" s="4">
        <f>G27/G5</f>
        <v>0.45737014261525949</v>
      </c>
      <c r="I27">
        <v>216509</v>
      </c>
      <c r="J27" s="4">
        <f>I27/I5</f>
        <v>0.49713670346626498</v>
      </c>
      <c r="K27" s="2">
        <v>1944558.3358019639</v>
      </c>
    </row>
    <row r="28" spans="2:11">
      <c r="E28" s="6" t="s">
        <v>28</v>
      </c>
      <c r="F28" s="6"/>
      <c r="G28" s="2">
        <v>28222.658115580001</v>
      </c>
      <c r="H28" s="4">
        <f>G28/G5</f>
        <v>2.3902557948705457E-3</v>
      </c>
      <c r="I28">
        <v>756</v>
      </c>
      <c r="J28" s="4">
        <f>I28/I5</f>
        <v>1.735887874501736E-3</v>
      </c>
      <c r="K28" s="2">
        <v>2938.4940678869998</v>
      </c>
    </row>
    <row r="29" spans="2:11">
      <c r="E29" s="6" t="s">
        <v>29</v>
      </c>
      <c r="F29" s="6"/>
      <c r="G29" s="2">
        <v>4982.947317487</v>
      </c>
      <c r="H29" s="4">
        <f>G29/G5</f>
        <v>4.2201973507884701E-4</v>
      </c>
      <c r="I29">
        <v>261</v>
      </c>
      <c r="J29" s="4">
        <f>I29/I5</f>
        <v>5.9929462333988502E-4</v>
      </c>
      <c r="K29" s="2">
        <v>3180.2559059569999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"/>
  <sheetViews>
    <sheetView workbookViewId="0">
      <selection activeCell="O2" sqref="O2"/>
    </sheetView>
  </sheetViews>
  <sheetFormatPr defaultRowHeight="30" customHeight="1"/>
  <cols>
    <col min="5" max="5" width="48.5703125" customWidth="1"/>
  </cols>
  <sheetData>
    <row r="1" spans="1:5" ht="59.25" customHeight="1">
      <c r="E1" s="17" t="s">
        <v>45</v>
      </c>
    </row>
    <row r="2" spans="1:5">
      <c r="A2" t="s">
        <v>30</v>
      </c>
    </row>
    <row r="3" spans="1:5">
      <c r="A3" t="s">
        <v>31</v>
      </c>
      <c r="B3">
        <f>'NEWT - EU'!$G$7</f>
        <v>12387840.313198373</v>
      </c>
    </row>
    <row r="4" spans="1:5">
      <c r="A4" t="s">
        <v>32</v>
      </c>
      <c r="B4">
        <f>'NEWT - EU'!$G$8</f>
        <v>915214.34750432894</v>
      </c>
    </row>
    <row r="5" spans="1:5">
      <c r="A5" t="s">
        <v>33</v>
      </c>
      <c r="B5">
        <f>'NEWT - EU'!$G$9</f>
        <v>383098.790416834</v>
      </c>
    </row>
    <row r="6" spans="1:5">
      <c r="A6" t="s">
        <v>34</v>
      </c>
      <c r="B6">
        <f>'NEWT - EU'!$G$10</f>
        <v>1517.971661781</v>
      </c>
    </row>
    <row r="15" spans="1:5">
      <c r="A15" t="s">
        <v>35</v>
      </c>
    </row>
    <row r="16" spans="1:5">
      <c r="A16" t="s">
        <v>31</v>
      </c>
      <c r="B16">
        <f>'NEWT - EU'!$I$7</f>
        <v>407975</v>
      </c>
    </row>
    <row r="17" spans="1:2">
      <c r="A17" t="s">
        <v>32</v>
      </c>
      <c r="B17">
        <f>'NEWT - EU'!$I$8</f>
        <v>42198</v>
      </c>
    </row>
    <row r="18" spans="1:2">
      <c r="A18" t="s">
        <v>33</v>
      </c>
      <c r="B18">
        <f>'NEWT - EU'!$I$9</f>
        <v>1255966</v>
      </c>
    </row>
    <row r="19" spans="1:2">
      <c r="A19" t="s">
        <v>34</v>
      </c>
      <c r="B19">
        <f>'NEWT - EU'!$I$10</f>
        <v>3069</v>
      </c>
    </row>
    <row r="27" spans="1:2">
      <c r="A27" t="s">
        <v>18</v>
      </c>
    </row>
    <row r="28" spans="1:2">
      <c r="A28" t="s">
        <v>36</v>
      </c>
      <c r="B28">
        <f>'NEWT - EU'!$G$18</f>
        <v>6738166.4704971919</v>
      </c>
    </row>
    <row r="29" spans="1:2">
      <c r="A29" t="s">
        <v>37</v>
      </c>
      <c r="B29">
        <f>'NEWT - EU'!$G$19</f>
        <v>1086226.455089659</v>
      </c>
    </row>
    <row r="30" spans="1:2">
      <c r="A30" t="s">
        <v>38</v>
      </c>
      <c r="B30">
        <f>'NEWT - EU'!$G$22</f>
        <v>195672.13486207501</v>
      </c>
    </row>
    <row r="31" spans="1:2">
      <c r="A31" t="s">
        <v>39</v>
      </c>
      <c r="B31">
        <f>'NEWT - EU'!$G$23</f>
        <v>5282989.6002537766</v>
      </c>
    </row>
    <row r="40" spans="1:2">
      <c r="A40" t="s">
        <v>40</v>
      </c>
    </row>
    <row r="41" spans="1:2">
      <c r="A41" t="s">
        <v>41</v>
      </c>
      <c r="B41">
        <f>'NEWT - EU'!$G$26</f>
        <v>6412202.3902031779</v>
      </c>
    </row>
    <row r="42" spans="1:2">
      <c r="A42" t="s">
        <v>42</v>
      </c>
      <c r="B42">
        <f>'NEWT - EU'!$G$27</f>
        <v>6884121.4823086299</v>
      </c>
    </row>
    <row r="43" spans="1:2">
      <c r="A43" t="s">
        <v>43</v>
      </c>
      <c r="B43">
        <f>'NEWT - EU'!$G$28</f>
        <v>5508.1275460200004</v>
      </c>
    </row>
    <row r="44" spans="1:2">
      <c r="A44" t="s">
        <v>44</v>
      </c>
      <c r="B44">
        <f>'NEWT - EU'!$G$29</f>
        <v>1222.6606448739999</v>
      </c>
    </row>
  </sheetData>
  <pageMargins left="0.7" right="0.7" top="0.75" bottom="0.75" header="0.3" footer="0.3"/>
  <pageSetup paperSize="9" orientation="portrait" horizontalDpi="12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2023-06-29T10:06:18Z</dcterms:created>
  <dcterms:modified xsi:type="dcterms:W3CDTF">2023-06-29T10:06:18Z</dcterms:modified>
</cp:coreProperties>
</file>