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52DD97E-5133-47E6-B33B-C04A96989942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" l="1"/>
  <c r="B44" i="3"/>
  <c r="B43" i="3"/>
  <c r="B42" i="3"/>
  <c r="B31" i="3"/>
  <c r="B30" i="3"/>
  <c r="B29" i="3"/>
  <c r="B20" i="3"/>
  <c r="B19" i="3"/>
  <c r="B17" i="3"/>
  <c r="B7" i="3"/>
  <c r="B6" i="3"/>
  <c r="B5" i="3"/>
  <c r="B4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4" i="5"/>
  <c r="H14" i="5"/>
  <c r="K13" i="5"/>
  <c r="J13" i="5"/>
  <c r="I13" i="5"/>
  <c r="H13" i="5"/>
  <c r="G13" i="5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2" i="3" s="1"/>
  <c r="J22" i="2"/>
  <c r="J23" i="2" s="1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H9" i="2" s="1"/>
  <c r="J9" i="2"/>
  <c r="K8" i="2"/>
  <c r="J8" i="2"/>
  <c r="I8" i="2"/>
  <c r="J15" i="2" s="1"/>
  <c r="H8" i="2"/>
  <c r="G8" i="2"/>
  <c r="J7" i="2"/>
  <c r="H7" i="2"/>
  <c r="J5" i="2"/>
  <c r="H5" i="2"/>
  <c r="B18" i="3" l="1"/>
</calcChain>
</file>

<file path=xl/sharedStrings.xml><?xml version="1.0" encoding="utf-8"?>
<sst xmlns="http://schemas.openxmlformats.org/spreadsheetml/2006/main" count="84" uniqueCount="47">
  <si>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</si>
  <si>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</si>
  <si>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</si>
  <si>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</si>
  <si>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</si>
  <si>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</si>
  <si>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</si>
  <si>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</si>
  <si>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</si>
  <si>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</si>
  <si>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</si>
  <si>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</si>
  <si>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</si>
  <si>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</si>
  <si>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</si>
  <si>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</si>
  <si>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</si>
  <si>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</si>
  <si>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</si>
  <si>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</si>
  <si>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</si>
  <si>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</si>
  <si>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</si>
  <si>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</si>
  <si>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</si>
  <si>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</si>
  <si>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</si>
  <si>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</si>
  <si>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</si>
  <si>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</si>
  <si>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</si>
  <si>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</si>
  <si>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</si>
  <si>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</si>
  <si>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</si>
  <si>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</si>
  <si>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</si>
  <si>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</si>
  <si>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</si>
  <si>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</si>
  <si>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</si>
  <si>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</si>
  <si>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</si>
  <si>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</si>
  <si>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</si>
  <si>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t>SFTR Public Data</t>
  </si>
  <si>
    <r>
      <rPr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16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</si>
</sst>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1"/>
      <name val="Calibri"/>
      <family val="2"/>
    </font>
    <font>
      <sz val="11"/>
      <name val="Calibri"/>
      <family val="2"/>
    </font>
    <font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EU'!$A$4:$A$7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EU'!$B$4:$B$7</c:f>
              <c:numCache>
                <c:formatCode>General</c:formatCode>
                <c:ptCount val="4"/>
                <c:pt idx="0">
                  <c:v>10789356.009820996</c:v>
                </c:pt>
                <c:pt idx="1">
                  <c:v>926018.07343845069</c:v>
                </c:pt>
                <c:pt idx="2">
                  <c:v>293784.57323681097</c:v>
                </c:pt>
                <c:pt idx="3">
                  <c:v>161.65047391900001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E3-49AA-8864-1E6810871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EU'!$A$17:$A$20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EU'!$B$17:$B$20</c:f>
              <c:numCache>
                <c:formatCode>General</c:formatCode>
                <c:ptCount val="4"/>
                <c:pt idx="0">
                  <c:v>391114</c:v>
                </c:pt>
                <c:pt idx="1">
                  <c:v>41512</c:v>
                </c:pt>
                <c:pt idx="2">
                  <c:v>856017</c:v>
                </c:pt>
                <c:pt idx="3">
                  <c:v>2225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6A-46F9-AB92-6E85F63A5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EU'!$A$29:$A$32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EU'!$B$29:$B$32</c:f>
              <c:numCache>
                <c:formatCode>General</c:formatCode>
                <c:ptCount val="4"/>
                <c:pt idx="0">
                  <c:v>6412098.6130552152</c:v>
                </c:pt>
                <c:pt idx="1">
                  <c:v>818928.11463290302</c:v>
                </c:pt>
                <c:pt idx="2">
                  <c:v>199936.80028810599</c:v>
                </c:pt>
                <c:pt idx="3">
                  <c:v>4284410.5552832214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0F-43E5-8771-AC15415F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EU'!$A$42:$A$45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EU'!$B$42:$B$45</c:f>
              <c:numCache>
                <c:formatCode>General</c:formatCode>
                <c:ptCount val="4"/>
                <c:pt idx="0">
                  <c:v>5717102.3670776933</c:v>
                </c:pt>
                <c:pt idx="1">
                  <c:v>5989580.7055497458</c:v>
                </c:pt>
                <c:pt idx="2">
                  <c:v>7916.9377910829999</c:v>
                </c:pt>
                <c:pt idx="3">
                  <c:v>774.07284092400005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91-4B55-8E38-B7CB0A96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</xdr:row>
      <xdr:rowOff>47625</xdr:rowOff>
    </xdr:from>
    <xdr:to>
      <xdr:col>13</xdr:col>
      <xdr:colOff>323850</xdr:colOff>
      <xdr:row>13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16</xdr:row>
      <xdr:rowOff>47625</xdr:rowOff>
    </xdr:from>
    <xdr:to>
      <xdr:col>13</xdr:col>
      <xdr:colOff>323850</xdr:colOff>
      <xdr:row>26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28</xdr:row>
      <xdr:rowOff>47625</xdr:rowOff>
    </xdr:from>
    <xdr:to>
      <xdr:col>13</xdr:col>
      <xdr:colOff>323850</xdr:colOff>
      <xdr:row>38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41</xdr:row>
      <xdr:rowOff>47625</xdr:rowOff>
    </xdr:from>
    <xdr:to>
      <xdr:col>13</xdr:col>
      <xdr:colOff>323850</xdr:colOff>
      <xdr:row>51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12009320.306970175</v>
      </c>
      <c r="H4" s="5"/>
      <c r="I4" s="1">
        <v>1290868</v>
      </c>
      <c r="J4" s="5"/>
      <c r="K4" s="3">
        <v>1707249.805793952</v>
      </c>
    </row>
    <row r="5" spans="1:11">
      <c r="E5" s="6" t="s">
        <v>7</v>
      </c>
      <c r="F5" s="6"/>
      <c r="G5" s="2">
        <v>11715374.083259447</v>
      </c>
      <c r="H5" s="4">
        <f>G5/G4</f>
        <v>0.97552349207139366</v>
      </c>
      <c r="I5">
        <v>432626</v>
      </c>
      <c r="J5" s="4">
        <f>I5/I4</f>
        <v>0.33514348484895434</v>
      </c>
      <c r="K5" s="2">
        <v>1628921.8003727989</v>
      </c>
    </row>
    <row r="6" spans="1:11">
      <c r="F6" t="s">
        <v>8</v>
      </c>
    </row>
    <row r="7" spans="1:11">
      <c r="F7" t="s">
        <v>9</v>
      </c>
      <c r="G7" s="2">
        <v>10789356.009820996</v>
      </c>
      <c r="H7" s="4">
        <f>G7/G5</f>
        <v>0.92095702050507511</v>
      </c>
      <c r="I7">
        <v>391114</v>
      </c>
      <c r="J7" s="4">
        <f>I7/I5</f>
        <v>0.90404645120727833</v>
      </c>
      <c r="K7" s="2">
        <v>1476101.7233147321</v>
      </c>
    </row>
    <row r="8" spans="1:11">
      <c r="F8" t="s">
        <v>10</v>
      </c>
      <c r="G8" s="2">
        <f>G5-G7</f>
        <v>926018.07343845069</v>
      </c>
      <c r="H8" s="4">
        <f>1-H7</f>
        <v>7.9042979494924892E-2</v>
      </c>
      <c r="I8">
        <f>I5-I7</f>
        <v>41512</v>
      </c>
      <c r="J8" s="4">
        <f>1-J7</f>
        <v>9.5953548792721666E-2</v>
      </c>
      <c r="K8" s="2">
        <f>K5-K7</f>
        <v>152820.07705806685</v>
      </c>
    </row>
    <row r="9" spans="1:11">
      <c r="E9" s="6" t="s">
        <v>11</v>
      </c>
      <c r="F9" s="6"/>
      <c r="G9" s="2">
        <v>293784.57323681097</v>
      </c>
      <c r="H9" s="4">
        <f>1-H5-H10</f>
        <v>2.4463047510382238E-2</v>
      </c>
      <c r="I9">
        <v>856017</v>
      </c>
      <c r="J9" s="4">
        <f>1-J5-J10</f>
        <v>0.66313286873638522</v>
      </c>
      <c r="K9" s="2">
        <v>78069.186876006002</v>
      </c>
    </row>
    <row r="10" spans="1:11">
      <c r="E10" s="6" t="s">
        <v>12</v>
      </c>
      <c r="F10" s="6"/>
      <c r="G10" s="2">
        <v>161.65047391900001</v>
      </c>
      <c r="H10" s="4">
        <f>G10/G4</f>
        <v>1.3460418224100371E-5</v>
      </c>
      <c r="I10">
        <v>2225</v>
      </c>
      <c r="J10" s="4">
        <f>I10/I4</f>
        <v>1.7236464146605231E-3</v>
      </c>
      <c r="K10" s="2">
        <v>258.81854514700001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7082654.8268545996</v>
      </c>
      <c r="H13" s="5">
        <f>G13/G5</f>
        <v>0.60456070600214806</v>
      </c>
      <c r="I13" s="1">
        <f>I14+I15</f>
        <v>279317</v>
      </c>
      <c r="J13" s="5">
        <f>I13/I5</f>
        <v>0.64563156167220648</v>
      </c>
      <c r="K13" s="3">
        <f>K14+K15</f>
        <v>530467.48819101893</v>
      </c>
    </row>
    <row r="14" spans="1:11">
      <c r="E14" s="6" t="s">
        <v>15</v>
      </c>
      <c r="F14" s="6"/>
      <c r="G14" s="2">
        <v>6495892.3804372242</v>
      </c>
      <c r="H14" s="4">
        <f>G14/G7</f>
        <v>0.60206488455143636</v>
      </c>
      <c r="I14">
        <v>252952</v>
      </c>
      <c r="J14" s="4">
        <f>I14/I7</f>
        <v>0.64674749561508915</v>
      </c>
      <c r="K14" s="2">
        <v>522076.04839173699</v>
      </c>
    </row>
    <row r="15" spans="1:11">
      <c r="E15" s="6" t="s">
        <v>16</v>
      </c>
      <c r="F15" s="6"/>
      <c r="G15" s="2">
        <v>586762.446417375</v>
      </c>
      <c r="H15" s="4">
        <f>G15/G8</f>
        <v>0.63364038267485834</v>
      </c>
      <c r="I15">
        <v>26365</v>
      </c>
      <c r="J15" s="4">
        <f>I15/I8</f>
        <v>0.63511755636924261</v>
      </c>
      <c r="K15" s="2">
        <v>8391.4397992819995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6412098.6130552152</v>
      </c>
      <c r="H18" s="4">
        <f>G18/G5</f>
        <v>0.54732342027538938</v>
      </c>
      <c r="I18">
        <v>253552</v>
      </c>
      <c r="J18" s="4">
        <f>I18/I5</f>
        <v>0.58607665743621506</v>
      </c>
      <c r="K18" s="2">
        <v>326767.17163789697</v>
      </c>
    </row>
    <row r="19" spans="2:11">
      <c r="E19" s="6" t="s">
        <v>20</v>
      </c>
      <c r="F19" s="6"/>
      <c r="G19" s="2">
        <v>818928.11463290302</v>
      </c>
      <c r="H19" s="4">
        <f>G19/G5</f>
        <v>6.9902003027210308E-2</v>
      </c>
      <c r="I19">
        <v>17049</v>
      </c>
      <c r="J19" s="4">
        <f>I19/I5</f>
        <v>3.9408172416821922E-2</v>
      </c>
      <c r="K19" s="2">
        <v>180000.927121238</v>
      </c>
    </row>
    <row r="20" spans="2:11">
      <c r="E20" s="6" t="s">
        <v>21</v>
      </c>
      <c r="F20" s="6"/>
      <c r="G20" s="2">
        <v>4484347.3555713277</v>
      </c>
      <c r="H20" s="4">
        <f>1-H18-H19</f>
        <v>0.38277457669740034</v>
      </c>
      <c r="I20">
        <v>162025</v>
      </c>
      <c r="J20" s="4">
        <f>1-J18-J19</f>
        <v>0.37451517014696301</v>
      </c>
      <c r="K20" s="2">
        <v>1122153.7016136639</v>
      </c>
    </row>
    <row r="21" spans="2:11">
      <c r="F21" t="s">
        <v>22</v>
      </c>
    </row>
    <row r="22" spans="2:11">
      <c r="F22" t="s">
        <v>23</v>
      </c>
      <c r="G22" s="2">
        <v>199936.80028810599</v>
      </c>
      <c r="H22" s="4">
        <f>G22/G20</f>
        <v>4.4585484672525565E-2</v>
      </c>
      <c r="I22">
        <v>21575</v>
      </c>
      <c r="J22" s="4">
        <f>I22/I20</f>
        <v>0.13315846320012345</v>
      </c>
      <c r="K22" s="2">
        <v>36316.393965124997</v>
      </c>
    </row>
    <row r="23" spans="2:11">
      <c r="F23" t="s">
        <v>24</v>
      </c>
      <c r="G23" s="2">
        <f>G20-G22</f>
        <v>4284410.5552832214</v>
      </c>
      <c r="H23" s="4">
        <f>1-H22</f>
        <v>0.95541451532747446</v>
      </c>
      <c r="I23">
        <f>I20-I22</f>
        <v>140450</v>
      </c>
      <c r="J23" s="4">
        <f>1-J22</f>
        <v>0.86684153679987652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5717102.3670776933</v>
      </c>
      <c r="H26" s="4">
        <f>G26/G5</f>
        <v>0.48799998416158841</v>
      </c>
      <c r="I26">
        <v>233535</v>
      </c>
      <c r="J26" s="4">
        <f>I26/I5</f>
        <v>0.5398080559189693</v>
      </c>
      <c r="K26" s="2">
        <v>526947.82747227896</v>
      </c>
    </row>
    <row r="27" spans="2:11">
      <c r="E27" s="6" t="s">
        <v>27</v>
      </c>
      <c r="F27" s="6"/>
      <c r="G27" s="2">
        <v>5989580.7055497458</v>
      </c>
      <c r="H27" s="4">
        <f>G27/G5</f>
        <v>0.51125816922128764</v>
      </c>
      <c r="I27">
        <v>198831</v>
      </c>
      <c r="J27" s="4">
        <f>I27/I5</f>
        <v>0.45959096309514452</v>
      </c>
      <c r="K27" s="2">
        <v>1101972.9701505201</v>
      </c>
    </row>
    <row r="28" spans="2:11">
      <c r="E28" s="6" t="s">
        <v>28</v>
      </c>
      <c r="F28" s="6"/>
      <c r="G28" s="2">
        <v>7916.9377910829999</v>
      </c>
      <c r="H28" s="4">
        <f>G28/G5</f>
        <v>6.757733671002294E-4</v>
      </c>
      <c r="I28">
        <v>223</v>
      </c>
      <c r="J28" s="4">
        <f>I28/I5</f>
        <v>5.1545676866392685E-4</v>
      </c>
      <c r="K28" s="2">
        <v>1.00275</v>
      </c>
    </row>
    <row r="29" spans="2:11">
      <c r="E29" s="6" t="s">
        <v>29</v>
      </c>
      <c r="F29" s="6"/>
      <c r="G29" s="2">
        <v>774.07284092400005</v>
      </c>
      <c r="H29" s="4">
        <f>G29/G5</f>
        <v>6.6073250023667855E-5</v>
      </c>
      <c r="I29">
        <v>37</v>
      </c>
      <c r="J29" s="4">
        <f>I29/I5</f>
        <v>8.552421722226588E-5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12537296.30712706</v>
      </c>
      <c r="H4" s="5"/>
      <c r="I4" s="1">
        <v>2434298</v>
      </c>
      <c r="J4" s="5"/>
      <c r="K4" s="3">
        <v>172457595.83002654</v>
      </c>
    </row>
    <row r="5" spans="1:11">
      <c r="E5" s="6" t="s">
        <v>7</v>
      </c>
      <c r="F5" s="6"/>
      <c r="G5" s="2">
        <v>10755940.136475122</v>
      </c>
      <c r="H5" s="4">
        <f>G5/G4</f>
        <v>0.85791544468488845</v>
      </c>
      <c r="I5">
        <v>434985</v>
      </c>
      <c r="J5" s="4">
        <f>I5/I4</f>
        <v>0.17869011928695666</v>
      </c>
      <c r="K5" s="2">
        <v>5214697.8537007477</v>
      </c>
    </row>
    <row r="6" spans="1:11">
      <c r="F6" t="s">
        <v>8</v>
      </c>
    </row>
    <row r="7" spans="1:11">
      <c r="F7" t="s">
        <v>9</v>
      </c>
      <c r="G7" s="2">
        <v>9764572.6680636592</v>
      </c>
      <c r="H7" s="4">
        <f>G7/G5</f>
        <v>0.90783070044713465</v>
      </c>
      <c r="I7">
        <v>394311</v>
      </c>
      <c r="J7" s="4">
        <f>I7/I5</f>
        <v>0.90649332735611576</v>
      </c>
      <c r="K7" s="2">
        <v>4808089.2740309238</v>
      </c>
    </row>
    <row r="8" spans="1:11">
      <c r="F8" t="s">
        <v>10</v>
      </c>
      <c r="G8" s="2">
        <f>G5-G7</f>
        <v>991367.46841146238</v>
      </c>
      <c r="H8" s="4">
        <f>1-H7</f>
        <v>9.2169299552865347E-2</v>
      </c>
      <c r="I8">
        <f>I5-I7</f>
        <v>40674</v>
      </c>
      <c r="J8" s="4">
        <f>1-J7</f>
        <v>9.3506672643884237E-2</v>
      </c>
      <c r="K8" s="2">
        <f>K5-K7</f>
        <v>406608.57966982387</v>
      </c>
    </row>
    <row r="9" spans="1:11">
      <c r="E9" s="6" t="s">
        <v>11</v>
      </c>
      <c r="F9" s="6"/>
      <c r="G9" s="2">
        <v>1543159.8793666461</v>
      </c>
      <c r="H9" s="4">
        <f>1-H5-H10</f>
        <v>0.12308553946271554</v>
      </c>
      <c r="I9">
        <v>1569171</v>
      </c>
      <c r="J9" s="4">
        <f>1-J5-J10</f>
        <v>0.64460924669042163</v>
      </c>
      <c r="K9" s="2">
        <v>166706040.45905414</v>
      </c>
    </row>
    <row r="10" spans="1:11">
      <c r="E10" s="6" t="s">
        <v>12</v>
      </c>
      <c r="F10" s="6"/>
      <c r="G10" s="2">
        <v>238196.291285293</v>
      </c>
      <c r="H10" s="4">
        <f>G10/G4</f>
        <v>1.8999015852396012E-2</v>
      </c>
      <c r="I10">
        <v>430142</v>
      </c>
      <c r="J10" s="4">
        <f>I10/I4</f>
        <v>0.17670063402262171</v>
      </c>
      <c r="K10" s="2">
        <v>536857.51727165096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5503821.0281505687</v>
      </c>
      <c r="H13" s="5">
        <f>G13/G5</f>
        <v>0.51170060062776168</v>
      </c>
      <c r="I13" s="1">
        <f>I14+I15</f>
        <v>169459</v>
      </c>
      <c r="J13" s="5">
        <f>I13/I5</f>
        <v>0.38957435313861399</v>
      </c>
      <c r="K13" s="3">
        <f>K14+K15</f>
        <v>1631602.8005179991</v>
      </c>
    </row>
    <row r="14" spans="1:11">
      <c r="E14" s="6" t="s">
        <v>15</v>
      </c>
      <c r="F14" s="6"/>
      <c r="G14" s="2">
        <v>5094315.5779668177</v>
      </c>
      <c r="H14" s="4">
        <f>G14/G7</f>
        <v>0.52171413446780501</v>
      </c>
      <c r="I14">
        <v>153365</v>
      </c>
      <c r="J14" s="4">
        <f>I14/I7</f>
        <v>0.38894425973406777</v>
      </c>
      <c r="K14" s="2">
        <v>1519686.574139466</v>
      </c>
    </row>
    <row r="15" spans="1:11">
      <c r="E15" s="6" t="s">
        <v>16</v>
      </c>
      <c r="F15" s="6"/>
      <c r="G15" s="2">
        <v>409505.450183751</v>
      </c>
      <c r="H15" s="4">
        <f>G15/G8</f>
        <v>0.41307130124002384</v>
      </c>
      <c r="I15">
        <v>16094</v>
      </c>
      <c r="J15" s="4">
        <f>I15/I8</f>
        <v>0.39568274573437578</v>
      </c>
      <c r="K15" s="2">
        <v>111916.226378533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4685399.4255902804</v>
      </c>
      <c r="H18" s="4">
        <f>G18/G5</f>
        <v>0.43561040375274479</v>
      </c>
      <c r="I18">
        <v>164488</v>
      </c>
      <c r="J18" s="4">
        <f>I18/I5</f>
        <v>0.37814637286343206</v>
      </c>
      <c r="K18" s="2">
        <v>1316750.329176598</v>
      </c>
    </row>
    <row r="19" spans="2:11">
      <c r="E19" s="6" t="s">
        <v>20</v>
      </c>
      <c r="F19" s="6"/>
      <c r="G19" s="2">
        <v>568989.88877191604</v>
      </c>
      <c r="H19" s="4">
        <f>G19/G5</f>
        <v>5.2900060947938886E-2</v>
      </c>
      <c r="I19">
        <v>20248</v>
      </c>
      <c r="J19" s="4">
        <f>I19/I5</f>
        <v>4.6548731565456282E-2</v>
      </c>
      <c r="K19" s="2">
        <v>536218.72605143697</v>
      </c>
    </row>
    <row r="20" spans="2:11">
      <c r="E20" s="6" t="s">
        <v>21</v>
      </c>
      <c r="F20" s="6"/>
      <c r="G20" s="2">
        <v>5501550.8221129263</v>
      </c>
      <c r="H20" s="4">
        <f>1-H18-H19</f>
        <v>0.51148953529931629</v>
      </c>
      <c r="I20">
        <v>250216</v>
      </c>
      <c r="J20" s="4">
        <f>1-J18-J19</f>
        <v>0.57530489557111175</v>
      </c>
      <c r="K20" s="2">
        <v>3350958.8748032232</v>
      </c>
    </row>
    <row r="21" spans="2:11">
      <c r="F21" t="s">
        <v>22</v>
      </c>
    </row>
    <row r="22" spans="2:11">
      <c r="F22" t="s">
        <v>23</v>
      </c>
      <c r="G22" s="2">
        <v>326964.475151024</v>
      </c>
      <c r="H22" s="4">
        <f>G22/G20</f>
        <v>5.9431328678601569E-2</v>
      </c>
      <c r="I22">
        <v>25813</v>
      </c>
      <c r="J22" s="4">
        <f>I22/I20</f>
        <v>0.10316286728266777</v>
      </c>
      <c r="K22" s="2">
        <v>796092.08774777898</v>
      </c>
    </row>
    <row r="23" spans="2:11">
      <c r="F23" t="s">
        <v>24</v>
      </c>
      <c r="G23" s="2">
        <f>G20-G22</f>
        <v>5174586.3469619025</v>
      </c>
      <c r="H23" s="4">
        <f>1-H22</f>
        <v>0.94056867132139843</v>
      </c>
      <c r="I23">
        <f>I20-I22</f>
        <v>224403</v>
      </c>
      <c r="J23" s="4">
        <f>1-J22</f>
        <v>0.89683713271733223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5714231.4824328134</v>
      </c>
      <c r="H26" s="4">
        <f>G26/G5</f>
        <v>0.5312628566102684</v>
      </c>
      <c r="I26">
        <v>218796</v>
      </c>
      <c r="J26" s="4">
        <f>I26/I5</f>
        <v>0.50299665505707092</v>
      </c>
      <c r="K26" s="2">
        <v>3289841.719723443</v>
      </c>
    </row>
    <row r="27" spans="2:11">
      <c r="E27" s="6" t="s">
        <v>27</v>
      </c>
      <c r="F27" s="6"/>
      <c r="G27" s="2">
        <v>5015695.977579169</v>
      </c>
      <c r="H27" s="4">
        <f>G27/G5</f>
        <v>0.46631869589624603</v>
      </c>
      <c r="I27">
        <v>215292</v>
      </c>
      <c r="J27" s="4">
        <f>I27/I5</f>
        <v>0.4949412048691334</v>
      </c>
      <c r="K27" s="2">
        <v>1917619.260980773</v>
      </c>
    </row>
    <row r="28" spans="2:11">
      <c r="E28" s="6" t="s">
        <v>28</v>
      </c>
      <c r="F28" s="6"/>
      <c r="G28" s="2">
        <v>21853.663578757001</v>
      </c>
      <c r="H28" s="4">
        <f>G28/G5</f>
        <v>2.0317762372670444E-3</v>
      </c>
      <c r="I28">
        <v>690</v>
      </c>
      <c r="J28" s="4">
        <f>I28/I5</f>
        <v>1.5862615952274217E-3</v>
      </c>
      <c r="K28" s="2">
        <v>4187.0314490299997</v>
      </c>
    </row>
    <row r="29" spans="2:11">
      <c r="E29" s="6" t="s">
        <v>29</v>
      </c>
      <c r="F29" s="6"/>
      <c r="G29" s="2">
        <v>4159.0128843829998</v>
      </c>
      <c r="H29" s="4">
        <f>G29/G5</f>
        <v>3.8667125621860975E-4</v>
      </c>
      <c r="I29">
        <v>202</v>
      </c>
      <c r="J29" s="4">
        <f>I29/I5</f>
        <v>4.6438382932744809E-4</v>
      </c>
      <c r="K29" s="2">
        <v>3049.5555475020001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topLeftCell="A2" workbookViewId="0">
      <selection activeCell="U8" sqref="U8"/>
    </sheetView>
  </sheetViews>
  <sheetFormatPr defaultRowHeight="30" customHeight="1"/>
  <cols>
    <col min="4" max="5" width="9.140625" customWidth="1"/>
    <col min="6" max="6" width="58.28515625" customWidth="1"/>
  </cols>
  <sheetData>
    <row r="1" spans="1:6" ht="84" hidden="1" customHeight="1">
      <c r="F1" t="s">
        <v>45</v>
      </c>
    </row>
    <row r="2" spans="1:6" ht="84" customHeight="1">
      <c r="F2" s="17" t="s">
        <v>46</v>
      </c>
    </row>
    <row r="3" spans="1:6" ht="15">
      <c r="A3" t="s">
        <v>30</v>
      </c>
    </row>
    <row r="4" spans="1:6">
      <c r="A4" t="s">
        <v>31</v>
      </c>
      <c r="B4">
        <f>'NEWT - EU'!$G$7</f>
        <v>10789356.009820996</v>
      </c>
    </row>
    <row r="5" spans="1:6">
      <c r="A5" t="s">
        <v>32</v>
      </c>
      <c r="B5">
        <f>'NEWT - EU'!$G$8</f>
        <v>926018.07343845069</v>
      </c>
    </row>
    <row r="6" spans="1:6">
      <c r="A6" t="s">
        <v>33</v>
      </c>
      <c r="B6">
        <f>'NEWT - EU'!$G$9</f>
        <v>293784.57323681097</v>
      </c>
    </row>
    <row r="7" spans="1:6">
      <c r="A7" t="s">
        <v>34</v>
      </c>
      <c r="B7">
        <f>'NEWT - EU'!$G$10</f>
        <v>161.65047391900001</v>
      </c>
    </row>
    <row r="16" spans="1:6">
      <c r="A16" t="s">
        <v>35</v>
      </c>
    </row>
    <row r="17" spans="1:2">
      <c r="A17" t="s">
        <v>31</v>
      </c>
      <c r="B17">
        <f>'NEWT - EU'!$I$7</f>
        <v>391114</v>
      </c>
    </row>
    <row r="18" spans="1:2">
      <c r="A18" t="s">
        <v>32</v>
      </c>
      <c r="B18">
        <f>'NEWT - EU'!$I$8</f>
        <v>41512</v>
      </c>
    </row>
    <row r="19" spans="1:2">
      <c r="A19" t="s">
        <v>33</v>
      </c>
      <c r="B19">
        <f>'NEWT - EU'!$I$9</f>
        <v>856017</v>
      </c>
    </row>
    <row r="20" spans="1:2">
      <c r="A20" t="s">
        <v>34</v>
      </c>
      <c r="B20">
        <f>'NEWT - EU'!$I$10</f>
        <v>2225</v>
      </c>
    </row>
    <row r="28" spans="1:2">
      <c r="A28" t="s">
        <v>18</v>
      </c>
    </row>
    <row r="29" spans="1:2">
      <c r="A29" t="s">
        <v>36</v>
      </c>
      <c r="B29">
        <f>'NEWT - EU'!$G$18</f>
        <v>6412098.6130552152</v>
      </c>
    </row>
    <row r="30" spans="1:2">
      <c r="A30" t="s">
        <v>37</v>
      </c>
      <c r="B30">
        <f>'NEWT - EU'!$G$19</f>
        <v>818928.11463290302</v>
      </c>
    </row>
    <row r="31" spans="1:2">
      <c r="A31" t="s">
        <v>38</v>
      </c>
      <c r="B31">
        <f>'NEWT - EU'!$G$22</f>
        <v>199936.80028810599</v>
      </c>
    </row>
    <row r="32" spans="1:2">
      <c r="A32" t="s">
        <v>39</v>
      </c>
      <c r="B32">
        <f>'NEWT - EU'!$G$23</f>
        <v>4284410.5552832214</v>
      </c>
    </row>
    <row r="41" spans="1:2">
      <c r="A41" t="s">
        <v>40</v>
      </c>
    </row>
    <row r="42" spans="1:2">
      <c r="A42" t="s">
        <v>41</v>
      </c>
      <c r="B42">
        <f>'NEWT - EU'!$G$26</f>
        <v>5717102.3670776933</v>
      </c>
    </row>
    <row r="43" spans="1:2">
      <c r="A43" t="s">
        <v>42</v>
      </c>
      <c r="B43">
        <f>'NEWT - EU'!$G$27</f>
        <v>5989580.7055497458</v>
      </c>
    </row>
    <row r="44" spans="1:2">
      <c r="A44" t="s">
        <v>43</v>
      </c>
      <c r="B44">
        <f>'NEWT - EU'!$G$28</f>
        <v>7916.9377910829999</v>
      </c>
    </row>
    <row r="45" spans="1:2">
      <c r="A45" t="s">
        <v>44</v>
      </c>
      <c r="B45">
        <f>'NEWT - EU'!$G$29</f>
        <v>774.07284092400005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2023-01-12T09:46:46Z</dcterms:created>
  <dcterms:modified xsi:type="dcterms:W3CDTF">2023-01-12T09:46:46Z</dcterms:modified>
</cp:coreProperties>
</file>