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DBFAA138-379D-4CDC-899B-AA051EECC6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H13" i="5"/>
  <c r="G13" i="5"/>
  <c r="J10" i="5"/>
  <c r="H10" i="5"/>
  <c r="H9" i="5"/>
  <c r="K8" i="5"/>
  <c r="J8" i="5"/>
  <c r="I8" i="5"/>
  <c r="J15" i="5" s="1"/>
  <c r="H8" i="5"/>
  <c r="G8" i="5"/>
  <c r="H15" i="5" s="1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G23" i="2"/>
  <c r="J22" i="2"/>
  <c r="H22" i="2"/>
  <c r="H23" i="2" s="1"/>
  <c r="J19" i="2"/>
  <c r="H19" i="2"/>
  <c r="H20" i="2" s="1"/>
  <c r="J18" i="2"/>
  <c r="J20" i="2" s="1"/>
  <c r="H18" i="2"/>
  <c r="J15" i="2"/>
  <c r="J14" i="2"/>
  <c r="H14" i="2"/>
  <c r="K13" i="2"/>
  <c r="I13" i="2"/>
  <c r="J13" i="2" s="1"/>
  <c r="G13" i="2"/>
  <c r="H13" i="2" s="1"/>
  <c r="J10" i="2"/>
  <c r="H10" i="2"/>
  <c r="K8" i="2"/>
  <c r="I8" i="2"/>
  <c r="G8" i="2"/>
  <c r="H15" i="2" s="1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<sst xmlns="http://schemas.openxmlformats.org/spreadsheetml/2006/main" count="83" uniqueCount="46">
  <si>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14 July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</si>
  <si>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</si>
  <si>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</si>
  <si>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</si>
  <si>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</si>
  <si>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</si>
  <si>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</si>
  <si>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</si>
  <si>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</si>
  <si>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</si>
  <si>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</si>
  <si>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</si>
  <si>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</si>
  <si>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</si>
  <si>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</si>
  <si>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</si>
  <si>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</si>
  <si>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</si>
  <si>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</si>
  <si>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</si>
  <si>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</si>
  <si>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</si>
  <si>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</si>
  <si>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</si>
  <si>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</si>
  <si>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</si>
  <si>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</si>
  <si>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</si>
  <si>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</si>
  <si>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</si>
  <si>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</si>
  <si>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</si>
  <si>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</si>
  <si>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</si>
  <si>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</si>
  <si>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</si>
  <si>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</si>
  <si>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</si>
  <si>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</si>
  <si>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</si>
  <si>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</si>
  <si>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</si>
  <si>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</si>
  <si>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</si>
  <si>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</si>
  <si>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b/>
        <sz val="20"/>
        <rFont val="Calibri"/>
        <family val="2"/>
      </rPr>
      <t>SFTR Public Data</t>
    </r>
    <r>
      <rPr>
        <sz val="11"/>
        <rFont val="Calibri"/>
      </rPr>
      <t xml:space="preserve">
for week ending 14 July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</si>
</sst>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2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11748853.908029554</c:v>
                </c:pt>
                <c:pt idx="1">
                  <c:v>935497.10121091269</c:v>
                </c:pt>
                <c:pt idx="2">
                  <c:v>366771.54276734701</c:v>
                </c:pt>
                <c:pt idx="3">
                  <c:v>148.443719996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F74-435C-82BF-59008D19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407950</c:v>
                </c:pt>
                <c:pt idx="1">
                  <c:v>42974</c:v>
                </c:pt>
                <c:pt idx="2">
                  <c:v>890961</c:v>
                </c:pt>
                <c:pt idx="3">
                  <c:v>2505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77-4EC7-8B93-A1A9870D2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6600490.4007833302</c:v>
                </c:pt>
                <c:pt idx="1">
                  <c:v>1032500.096669405</c:v>
                </c:pt>
                <c:pt idx="2">
                  <c:v>207024.63639544701</c:v>
                </c:pt>
                <c:pt idx="3">
                  <c:v>4844335.875392287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8D3-4E71-89B8-75281F998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6063322.2463030554</c:v>
                </c:pt>
                <c:pt idx="1">
                  <c:v>6615172.6871900661</c:v>
                </c:pt>
                <c:pt idx="2">
                  <c:v>5086.306585288</c:v>
                </c:pt>
                <c:pt idx="3">
                  <c:v>769.76916205999999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703-4899-981F-A426E54FA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13051270.995727813</v>
      </c>
      <c r="H4" s="5"/>
      <c r="I4" s="1">
        <v>1344390</v>
      </c>
      <c r="J4" s="5"/>
      <c r="K4" s="3">
        <v>1584731.3991680909</v>
      </c>
    </row>
    <row r="5" spans="1:11">
      <c r="E5" s="6" t="s">
        <v>7</v>
      </c>
      <c r="F5" s="6"/>
      <c r="G5" s="2">
        <v>12684351.009240467</v>
      </c>
      <c r="H5" s="4">
        <f>G5/G4</f>
        <v>0.97188626405754253</v>
      </c>
      <c r="I5">
        <v>450924</v>
      </c>
      <c r="J5" s="4">
        <f>I5/I4</f>
        <v>0.33541159931269943</v>
      </c>
      <c r="K5" s="2">
        <v>1503589.7196529731</v>
      </c>
    </row>
    <row r="6" spans="1:11">
      <c r="F6" t="s">
        <v>8</v>
      </c>
    </row>
    <row r="7" spans="1:11">
      <c r="F7" t="s">
        <v>9</v>
      </c>
      <c r="G7" s="2">
        <v>11748853.908029554</v>
      </c>
      <c r="H7" s="4">
        <f>G7/G5</f>
        <v>0.9262479333369591</v>
      </c>
      <c r="I7">
        <v>407950</v>
      </c>
      <c r="J7" s="4">
        <f>I7/I5</f>
        <v>0.90469790918203508</v>
      </c>
      <c r="K7" s="2">
        <v>1348023.5109108849</v>
      </c>
    </row>
    <row r="8" spans="1:11">
      <c r="F8" t="s">
        <v>10</v>
      </c>
      <c r="G8" s="2">
        <f>G5-G7</f>
        <v>935497.10121091269</v>
      </c>
      <c r="H8" s="4">
        <f>1-H7</f>
        <v>7.3752066663040905E-2</v>
      </c>
      <c r="I8">
        <f>I5-I7</f>
        <v>42974</v>
      </c>
      <c r="J8" s="4">
        <f>1-J7</f>
        <v>9.5302090817964924E-2</v>
      </c>
      <c r="K8" s="2">
        <f>K5-K7</f>
        <v>155566.20874208817</v>
      </c>
    </row>
    <row r="9" spans="1:11">
      <c r="E9" s="6" t="s">
        <v>11</v>
      </c>
      <c r="F9" s="6"/>
      <c r="G9" s="2">
        <v>366771.54276734701</v>
      </c>
      <c r="H9" s="4">
        <f>1-H5-H10</f>
        <v>2.8102362052508781E-2</v>
      </c>
      <c r="I9">
        <v>890961</v>
      </c>
      <c r="J9" s="4">
        <f>1-J5-J10</f>
        <v>0.66272510209091118</v>
      </c>
      <c r="K9" s="2">
        <v>81021.303710434993</v>
      </c>
    </row>
    <row r="10" spans="1:11">
      <c r="E10" s="6" t="s">
        <v>12</v>
      </c>
      <c r="F10" s="6"/>
      <c r="G10" s="2">
        <v>148.443719996</v>
      </c>
      <c r="H10" s="4">
        <f>G10/G4</f>
        <v>1.1373889948694758E-5</v>
      </c>
      <c r="I10">
        <v>2505</v>
      </c>
      <c r="J10" s="4">
        <f>I10/I4</f>
        <v>1.8632985963894406E-3</v>
      </c>
      <c r="K10" s="2">
        <v>120.375804683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7121835.6817296827</v>
      </c>
      <c r="H13" s="5">
        <f>G13/G5</f>
        <v>0.5614663041523742</v>
      </c>
      <c r="I13" s="1">
        <f>I14+I15</f>
        <v>268190</v>
      </c>
      <c r="J13" s="5">
        <f>I13/I5</f>
        <v>0.5947565443400662</v>
      </c>
      <c r="K13" s="3">
        <f>K14+K15</f>
        <v>469880.83284243202</v>
      </c>
    </row>
    <row r="14" spans="1:11">
      <c r="E14" s="6" t="s">
        <v>15</v>
      </c>
      <c r="F14" s="6"/>
      <c r="G14" s="2">
        <v>6523901.6459445218</v>
      </c>
      <c r="H14" s="4">
        <f>G14/G7</f>
        <v>0.55527983384710167</v>
      </c>
      <c r="I14">
        <v>241982</v>
      </c>
      <c r="J14" s="4">
        <f>I14/I7</f>
        <v>0.59316582914572868</v>
      </c>
      <c r="K14" s="2">
        <v>452658.38701903902</v>
      </c>
    </row>
    <row r="15" spans="1:11">
      <c r="E15" s="6" t="s">
        <v>16</v>
      </c>
      <c r="F15" s="6"/>
      <c r="G15" s="2">
        <v>597934.03578516096</v>
      </c>
      <c r="H15" s="4">
        <f>G15/G8</f>
        <v>0.63916182638213603</v>
      </c>
      <c r="I15">
        <v>26208</v>
      </c>
      <c r="J15" s="4">
        <f>I15/I8</f>
        <v>0.60985712291152794</v>
      </c>
      <c r="K15" s="2">
        <v>17222.445823393002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6600490.4007833302</v>
      </c>
      <c r="H18" s="4">
        <f>G18/G5</f>
        <v>0.5203648492520363</v>
      </c>
      <c r="I18">
        <v>255543</v>
      </c>
      <c r="J18" s="4">
        <f>I18/I5</f>
        <v>0.56670968943768796</v>
      </c>
      <c r="K18" s="2">
        <v>391542.62151684897</v>
      </c>
    </row>
    <row r="19" spans="2:11">
      <c r="E19" s="6" t="s">
        <v>20</v>
      </c>
      <c r="F19" s="6"/>
      <c r="G19" s="2">
        <v>1032500.096669405</v>
      </c>
      <c r="H19" s="4">
        <f>G19/G5</f>
        <v>8.13995210253355E-2</v>
      </c>
      <c r="I19">
        <v>23930</v>
      </c>
      <c r="J19" s="4">
        <f>I19/I5</f>
        <v>5.3068809821610739E-2</v>
      </c>
      <c r="K19" s="2">
        <v>123632.312108664</v>
      </c>
    </row>
    <row r="20" spans="2:11">
      <c r="E20" s="6" t="s">
        <v>21</v>
      </c>
      <c r="F20" s="6"/>
      <c r="G20" s="2">
        <v>5051360.511787734</v>
      </c>
      <c r="H20" s="4">
        <f>1-H18-H19</f>
        <v>0.39823562972262821</v>
      </c>
      <c r="I20">
        <v>171451</v>
      </c>
      <c r="J20" s="4">
        <f>1-J18-J19</f>
        <v>0.38022150074070132</v>
      </c>
      <c r="K20" s="2">
        <v>988414.78602746001</v>
      </c>
    </row>
    <row r="21" spans="2:11">
      <c r="F21" t="s">
        <v>22</v>
      </c>
    </row>
    <row r="22" spans="2:11">
      <c r="F22" t="s">
        <v>23</v>
      </c>
      <c r="G22" s="2">
        <v>207024.63639544701</v>
      </c>
      <c r="H22" s="4">
        <f>G22/G20</f>
        <v>4.0983936092531759E-2</v>
      </c>
      <c r="I22">
        <v>13535</v>
      </c>
      <c r="J22" s="4">
        <f>I22/I20</f>
        <v>7.8943838181171302E-2</v>
      </c>
      <c r="K22" s="2">
        <v>38217.700502546002</v>
      </c>
    </row>
    <row r="23" spans="2:11">
      <c r="F23" t="s">
        <v>24</v>
      </c>
      <c r="G23" s="2">
        <f>G20-G22</f>
        <v>4844335.875392287</v>
      </c>
      <c r="H23" s="4">
        <f>1-H22</f>
        <v>0.9590160639074683</v>
      </c>
      <c r="I23">
        <f>I20-I22</f>
        <v>157916</v>
      </c>
      <c r="J23" s="4">
        <f>1-J22</f>
        <v>0.92105616181882866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6063322.2463030554</v>
      </c>
      <c r="H26" s="4">
        <f>G26/G5</f>
        <v>0.47801596170635491</v>
      </c>
      <c r="I26">
        <v>223754</v>
      </c>
      <c r="J26" s="4">
        <f>I26/I5</f>
        <v>0.49621222201523985</v>
      </c>
      <c r="K26" s="2">
        <v>563815.41613237595</v>
      </c>
    </row>
    <row r="27" spans="2:11">
      <c r="E27" s="6" t="s">
        <v>27</v>
      </c>
      <c r="F27" s="6"/>
      <c r="G27" s="2">
        <v>6615172.6871900661</v>
      </c>
      <c r="H27" s="4">
        <f>G27/G5</f>
        <v>0.52152236108658268</v>
      </c>
      <c r="I27">
        <v>226993</v>
      </c>
      <c r="J27" s="4">
        <f>I27/I5</f>
        <v>0.50339525064090618</v>
      </c>
      <c r="K27" s="2">
        <v>939155.35753593105</v>
      </c>
    </row>
    <row r="28" spans="2:11">
      <c r="E28" s="6" t="s">
        <v>28</v>
      </c>
      <c r="F28" s="6"/>
      <c r="G28" s="2">
        <v>5086.306585288</v>
      </c>
      <c r="H28" s="4">
        <f>G28/G5</f>
        <v>4.0099068384205535E-4</v>
      </c>
      <c r="I28">
        <v>127</v>
      </c>
      <c r="J28" s="4">
        <f>I28/I5</f>
        <v>2.8164391338673478E-4</v>
      </c>
      <c r="K28" s="2">
        <v>618.94598466599996</v>
      </c>
    </row>
    <row r="29" spans="2:11">
      <c r="E29" s="6" t="s">
        <v>29</v>
      </c>
      <c r="F29" s="6"/>
      <c r="G29" s="2">
        <v>769.76916205999999</v>
      </c>
      <c r="H29" s="4">
        <f>G29/G5</f>
        <v>6.0686523220559585E-5</v>
      </c>
      <c r="I29">
        <v>50</v>
      </c>
      <c r="J29" s="4">
        <f>I29/I5</f>
        <v>1.1088343046721842E-4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13369394.002519444</v>
      </c>
      <c r="H4" s="5"/>
      <c r="I4" s="1">
        <v>2397273</v>
      </c>
      <c r="J4" s="5"/>
      <c r="K4" s="3">
        <v>157270455.71145499</v>
      </c>
    </row>
    <row r="5" spans="1:11">
      <c r="E5" s="6" t="s">
        <v>7</v>
      </c>
      <c r="F5" s="6"/>
      <c r="G5" s="2">
        <v>11376160.552394051</v>
      </c>
      <c r="H5" s="4">
        <f>G5/G4</f>
        <v>0.850910710706127</v>
      </c>
      <c r="I5">
        <v>441878</v>
      </c>
      <c r="J5" s="4">
        <f>I5/I4</f>
        <v>0.18432527292469403</v>
      </c>
      <c r="K5" s="2">
        <v>4742694.5243060729</v>
      </c>
    </row>
    <row r="6" spans="1:11">
      <c r="F6" t="s">
        <v>8</v>
      </c>
    </row>
    <row r="7" spans="1:11">
      <c r="F7" t="s">
        <v>9</v>
      </c>
      <c r="G7" s="2">
        <v>10403722.221079692</v>
      </c>
      <c r="H7" s="4">
        <f>G7/G5</f>
        <v>0.91451963719783169</v>
      </c>
      <c r="I7">
        <v>405686</v>
      </c>
      <c r="J7" s="4">
        <f>I7/I5</f>
        <v>0.91809503980736762</v>
      </c>
      <c r="K7" s="2">
        <v>4479882.3152584564</v>
      </c>
    </row>
    <row r="8" spans="1:11">
      <c r="F8" t="s">
        <v>10</v>
      </c>
      <c r="G8" s="2">
        <f>G5-G7</f>
        <v>972438.33131435886</v>
      </c>
      <c r="H8" s="4">
        <f>1-H7</f>
        <v>8.5480362802168308E-2</v>
      </c>
      <c r="I8">
        <f>I5-I7</f>
        <v>36192</v>
      </c>
      <c r="J8" s="4">
        <f>1-J7</f>
        <v>8.1904960192632381E-2</v>
      </c>
      <c r="K8" s="2">
        <f>K5-K7</f>
        <v>262812.20904761646</v>
      </c>
    </row>
    <row r="9" spans="1:11">
      <c r="E9" s="6" t="s">
        <v>11</v>
      </c>
      <c r="F9" s="6"/>
      <c r="G9" s="2">
        <v>1751133.709666288</v>
      </c>
      <c r="H9" s="4">
        <f>1-H5-H10</f>
        <v>0.1309807841205286</v>
      </c>
      <c r="I9">
        <v>1453938</v>
      </c>
      <c r="J9" s="4">
        <f>1-J5-J10</f>
        <v>0.60649663179788038</v>
      </c>
      <c r="K9" s="2">
        <v>151990139.22790861</v>
      </c>
    </row>
    <row r="10" spans="1:11">
      <c r="E10" s="6" t="s">
        <v>12</v>
      </c>
      <c r="F10" s="6"/>
      <c r="G10" s="2">
        <v>242099.74045910299</v>
      </c>
      <c r="H10" s="4">
        <f>G10/G4</f>
        <v>1.8108505173344405E-2</v>
      </c>
      <c r="I10">
        <v>501457</v>
      </c>
      <c r="J10" s="4">
        <f>I10/I4</f>
        <v>0.20917809527742565</v>
      </c>
      <c r="K10" s="2">
        <v>537621.9592403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5331401.7240375746</v>
      </c>
      <c r="H13" s="5">
        <f>G13/G5</f>
        <v>0.46864684262174994</v>
      </c>
      <c r="I13" s="1">
        <f>I14+I15</f>
        <v>163969</v>
      </c>
      <c r="J13" s="5">
        <f>I13/I5</f>
        <v>0.37107301110261204</v>
      </c>
      <c r="K13" s="3">
        <f>K14+K15</f>
        <v>1377670.883256373</v>
      </c>
    </row>
    <row r="14" spans="1:11">
      <c r="E14" s="6" t="s">
        <v>15</v>
      </c>
      <c r="F14" s="6"/>
      <c r="G14" s="2">
        <v>4938199.2154539693</v>
      </c>
      <c r="H14" s="4">
        <f>G14/G7</f>
        <v>0.47465696512430394</v>
      </c>
      <c r="I14">
        <v>149000</v>
      </c>
      <c r="J14" s="4">
        <f>I14/I7</f>
        <v>0.36727912720675598</v>
      </c>
      <c r="K14" s="2">
        <v>1318749.5320955219</v>
      </c>
    </row>
    <row r="15" spans="1:11">
      <c r="E15" s="6" t="s">
        <v>16</v>
      </c>
      <c r="F15" s="6"/>
      <c r="G15" s="2">
        <v>393202.508583605</v>
      </c>
      <c r="H15" s="4">
        <f>G15/G8</f>
        <v>0.40434698625274051</v>
      </c>
      <c r="I15">
        <v>14969</v>
      </c>
      <c r="J15" s="4">
        <f>I15/I8</f>
        <v>0.4135996905393457</v>
      </c>
      <c r="K15" s="2">
        <v>58921.351160851002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4804429.324203697</v>
      </c>
      <c r="H18" s="4">
        <f>G18/G5</f>
        <v>0.42232432480856918</v>
      </c>
      <c r="I18">
        <v>168531</v>
      </c>
      <c r="J18" s="4">
        <f>I18/I5</f>
        <v>0.38139712771398443</v>
      </c>
      <c r="K18" s="2">
        <v>1313594.376861694</v>
      </c>
    </row>
    <row r="19" spans="2:11">
      <c r="E19" s="6" t="s">
        <v>20</v>
      </c>
      <c r="F19" s="6"/>
      <c r="G19" s="2">
        <v>891369.78309545503</v>
      </c>
      <c r="H19" s="4">
        <f>G19/G5</f>
        <v>7.8354184523870066E-2</v>
      </c>
      <c r="I19">
        <v>25667</v>
      </c>
      <c r="J19" s="4">
        <f>I19/I5</f>
        <v>5.808616858046791E-2</v>
      </c>
      <c r="K19" s="2">
        <v>418324.22160822997</v>
      </c>
    </row>
    <row r="20" spans="2:11">
      <c r="E20" s="6" t="s">
        <v>21</v>
      </c>
      <c r="F20" s="6"/>
      <c r="G20" s="2">
        <v>5680361.4450949011</v>
      </c>
      <c r="H20" s="4">
        <f>1-H18-H19</f>
        <v>0.49932149066756076</v>
      </c>
      <c r="I20">
        <v>247647</v>
      </c>
      <c r="J20" s="4">
        <f>1-J18-J19</f>
        <v>0.56051670370554763</v>
      </c>
      <c r="K20" s="2">
        <v>3000130.8687727191</v>
      </c>
    </row>
    <row r="21" spans="2:11">
      <c r="F21" t="s">
        <v>22</v>
      </c>
    </row>
    <row r="22" spans="2:11">
      <c r="F22" t="s">
        <v>23</v>
      </c>
      <c r="G22" s="2">
        <v>293749.52092026803</v>
      </c>
      <c r="H22" s="4">
        <f>G22/G20</f>
        <v>5.1713174198435255E-2</v>
      </c>
      <c r="I22">
        <v>19590</v>
      </c>
      <c r="J22" s="4">
        <f>I22/I20</f>
        <v>7.9104531853808044E-2</v>
      </c>
      <c r="K22" s="2">
        <v>604401.11020357301</v>
      </c>
    </row>
    <row r="23" spans="2:11">
      <c r="F23" t="s">
        <v>24</v>
      </c>
      <c r="G23" s="2">
        <f>G20-G22</f>
        <v>5386611.9241746329</v>
      </c>
      <c r="H23" s="4">
        <f>1-H22</f>
        <v>0.94828682580156476</v>
      </c>
      <c r="I23">
        <f>I20-I22</f>
        <v>228057</v>
      </c>
      <c r="J23" s="4">
        <f>1-J22</f>
        <v>0.92089546814619194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6022142.602136977</v>
      </c>
      <c r="H26" s="4">
        <f>G26/G5</f>
        <v>0.52936512054320906</v>
      </c>
      <c r="I26">
        <v>214558</v>
      </c>
      <c r="J26" s="4">
        <f>I26/I5</f>
        <v>0.48555936253898135</v>
      </c>
      <c r="K26" s="2">
        <v>2877478.995454126</v>
      </c>
    </row>
    <row r="27" spans="2:11">
      <c r="E27" s="6" t="s">
        <v>27</v>
      </c>
      <c r="F27" s="6"/>
      <c r="G27" s="2">
        <v>5321615.7211879417</v>
      </c>
      <c r="H27" s="4">
        <f>G27/G5</f>
        <v>0.46778662244425134</v>
      </c>
      <c r="I27">
        <v>226347</v>
      </c>
      <c r="J27" s="4">
        <f>I27/I5</f>
        <v>0.51223867221269215</v>
      </c>
      <c r="K27" s="2">
        <v>1858881.5139240581</v>
      </c>
    </row>
    <row r="28" spans="2:11">
      <c r="E28" s="6" t="s">
        <v>28</v>
      </c>
      <c r="F28" s="6"/>
      <c r="G28" s="2">
        <v>27759.657699588999</v>
      </c>
      <c r="H28" s="4">
        <f>G28/G5</f>
        <v>2.4401605068545846E-3</v>
      </c>
      <c r="I28">
        <v>732</v>
      </c>
      <c r="J28" s="4">
        <f>I28/I5</f>
        <v>1.6565658394398454E-3</v>
      </c>
      <c r="K28" s="2">
        <v>3120.1483155259998</v>
      </c>
    </row>
    <row r="29" spans="2:11">
      <c r="E29" s="6" t="s">
        <v>29</v>
      </c>
      <c r="F29" s="6"/>
      <c r="G29" s="2">
        <v>4642.5713695450004</v>
      </c>
      <c r="H29" s="4">
        <f>G29/G5</f>
        <v>4.0809650568512733E-4</v>
      </c>
      <c r="I29">
        <v>236</v>
      </c>
      <c r="J29" s="4">
        <f>I29/I5</f>
        <v>5.3408406845328351E-4</v>
      </c>
      <c r="K29" s="2">
        <v>3213.8666123630001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G1" sqref="G1"/>
    </sheetView>
  </sheetViews>
  <sheetFormatPr defaultRowHeight="30" customHeight="1"/>
  <cols>
    <col min="5" max="5" width="65.7109375" customWidth="1"/>
  </cols>
  <sheetData>
    <row r="1" spans="1:5" ht="68.2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11748853.908029554</v>
      </c>
    </row>
    <row r="4" spans="1:5">
      <c r="A4" t="s">
        <v>32</v>
      </c>
      <c r="B4">
        <f>'NEWT - EU'!$G$8</f>
        <v>935497.10121091269</v>
      </c>
    </row>
    <row r="5" spans="1:5">
      <c r="A5" t="s">
        <v>33</v>
      </c>
      <c r="B5">
        <f>'NEWT - EU'!$G$9</f>
        <v>366771.54276734701</v>
      </c>
    </row>
    <row r="6" spans="1:5">
      <c r="A6" t="s">
        <v>34</v>
      </c>
      <c r="B6">
        <f>'NEWT - EU'!$G$10</f>
        <v>148.443719996</v>
      </c>
    </row>
    <row r="15" spans="1:5">
      <c r="A15" t="s">
        <v>35</v>
      </c>
    </row>
    <row r="16" spans="1:5">
      <c r="A16" t="s">
        <v>31</v>
      </c>
      <c r="B16">
        <f>'NEWT - EU'!$I$7</f>
        <v>407950</v>
      </c>
    </row>
    <row r="17" spans="1:2">
      <c r="A17" t="s">
        <v>32</v>
      </c>
      <c r="B17">
        <f>'NEWT - EU'!$I$8</f>
        <v>42974</v>
      </c>
    </row>
    <row r="18" spans="1:2">
      <c r="A18" t="s">
        <v>33</v>
      </c>
      <c r="B18">
        <f>'NEWT - EU'!$I$9</f>
        <v>890961</v>
      </c>
    </row>
    <row r="19" spans="1:2">
      <c r="A19" t="s">
        <v>34</v>
      </c>
      <c r="B19">
        <f>'NEWT - EU'!$I$10</f>
        <v>2505</v>
      </c>
    </row>
    <row r="27" spans="1:2">
      <c r="A27" t="s">
        <v>18</v>
      </c>
    </row>
    <row r="28" spans="1:2">
      <c r="A28" t="s">
        <v>36</v>
      </c>
      <c r="B28">
        <f>'NEWT - EU'!$G$18</f>
        <v>6600490.4007833302</v>
      </c>
    </row>
    <row r="29" spans="1:2">
      <c r="A29" t="s">
        <v>37</v>
      </c>
      <c r="B29">
        <f>'NEWT - EU'!$G$19</f>
        <v>1032500.096669405</v>
      </c>
    </row>
    <row r="30" spans="1:2">
      <c r="A30" t="s">
        <v>38</v>
      </c>
      <c r="B30">
        <f>'NEWT - EU'!$G$22</f>
        <v>207024.63639544701</v>
      </c>
    </row>
    <row r="31" spans="1:2">
      <c r="A31" t="s">
        <v>39</v>
      </c>
      <c r="B31">
        <f>'NEWT - EU'!$G$23</f>
        <v>4844335.875392287</v>
      </c>
    </row>
    <row r="40" spans="1:2">
      <c r="A40" t="s">
        <v>40</v>
      </c>
    </row>
    <row r="41" spans="1:2">
      <c r="A41" t="s">
        <v>41</v>
      </c>
      <c r="B41">
        <f>'NEWT - EU'!$G$26</f>
        <v>6063322.2463030554</v>
      </c>
    </row>
    <row r="42" spans="1:2">
      <c r="A42" t="s">
        <v>42</v>
      </c>
      <c r="B42">
        <f>'NEWT - EU'!$G$27</f>
        <v>6615172.6871900661</v>
      </c>
    </row>
    <row r="43" spans="1:2">
      <c r="A43" t="s">
        <v>43</v>
      </c>
      <c r="B43">
        <f>'NEWT - EU'!$G$28</f>
        <v>5086.306585288</v>
      </c>
    </row>
    <row r="44" spans="1:2">
      <c r="A44" t="s">
        <v>44</v>
      </c>
      <c r="B44">
        <f>'NEWT - EU'!$G$29</f>
        <v>769.76916205999999</v>
      </c>
    </row>
  </sheetData>
  <pageMargins left="0.7" right="0.7" top="0.75" bottom="0.75" header="0.3" footer="0.3"/>
  <pageSetup paperSize="9" orientation="portrait" horizontalDpi="12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2023-07-26T10:39:48Z</dcterms:created>
  <dcterms:modified xsi:type="dcterms:W3CDTF">2023-07-26T10:39:48Z</dcterms:modified>
</cp:coreProperties>
</file>