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cma01-my.sharepoint.com/personal/siobhan_benrejdal_icmagroup_org/Documents/Desktop/"/>
    </mc:Choice>
  </mc:AlternateContent>
  <xr:revisionPtr revIDLastSave="0" documentId="8_{4DB489E5-6F6B-4842-A971-D8F67568BDA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NEWT - EU" sheetId="2" r:id="rId1"/>
    <sheet name="Outstanding - EU" sheetId="5" r:id="rId2"/>
    <sheet name="Images - EU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3" i="3" l="1"/>
  <c r="B42" i="3"/>
  <c r="B41" i="3"/>
  <c r="B40" i="3"/>
  <c r="B29" i="3"/>
  <c r="B28" i="3"/>
  <c r="B27" i="3"/>
  <c r="B18" i="3"/>
  <c r="B17" i="3"/>
  <c r="B15" i="3"/>
  <c r="B5" i="3"/>
  <c r="B4" i="3"/>
  <c r="B2" i="3"/>
  <c r="J29" i="5"/>
  <c r="H29" i="5"/>
  <c r="J28" i="5"/>
  <c r="H28" i="5"/>
  <c r="J27" i="5"/>
  <c r="H27" i="5"/>
  <c r="J26" i="5"/>
  <c r="H26" i="5"/>
  <c r="I23" i="5"/>
  <c r="H23" i="5"/>
  <c r="G23" i="5"/>
  <c r="J22" i="5"/>
  <c r="J23" i="5" s="1"/>
  <c r="H22" i="5"/>
  <c r="J20" i="5"/>
  <c r="H20" i="5"/>
  <c r="J19" i="5"/>
  <c r="H19" i="5"/>
  <c r="J18" i="5"/>
  <c r="H18" i="5"/>
  <c r="J15" i="5"/>
  <c r="J14" i="5"/>
  <c r="H14" i="5"/>
  <c r="K13" i="5"/>
  <c r="I13" i="5"/>
  <c r="J13" i="5" s="1"/>
  <c r="G13" i="5"/>
  <c r="H13" i="5" s="1"/>
  <c r="J10" i="5"/>
  <c r="H10" i="5"/>
  <c r="J9" i="5"/>
  <c r="K8" i="5"/>
  <c r="I8" i="5"/>
  <c r="G8" i="5"/>
  <c r="H15" i="5" s="1"/>
  <c r="J7" i="5"/>
  <c r="J8" i="5" s="1"/>
  <c r="H7" i="5"/>
  <c r="H8" i="5" s="1"/>
  <c r="J5" i="5"/>
  <c r="H5" i="5"/>
  <c r="H9" i="5" s="1"/>
  <c r="J29" i="2"/>
  <c r="H29" i="2"/>
  <c r="J28" i="2"/>
  <c r="H28" i="2"/>
  <c r="J27" i="2"/>
  <c r="H27" i="2"/>
  <c r="J26" i="2"/>
  <c r="H26" i="2"/>
  <c r="I23" i="2"/>
  <c r="G23" i="2"/>
  <c r="B30" i="3" s="1"/>
  <c r="J22" i="2"/>
  <c r="J23" i="2" s="1"/>
  <c r="H22" i="2"/>
  <c r="H23" i="2" s="1"/>
  <c r="J19" i="2"/>
  <c r="H19" i="2"/>
  <c r="J18" i="2"/>
  <c r="J20" i="2" s="1"/>
  <c r="H18" i="2"/>
  <c r="H20" i="2" s="1"/>
  <c r="J15" i="2"/>
  <c r="J14" i="2"/>
  <c r="H14" i="2"/>
  <c r="K13" i="2"/>
  <c r="I13" i="2"/>
  <c r="J13" i="2" s="1"/>
  <c r="G13" i="2"/>
  <c r="H13" i="2" s="1"/>
  <c r="J10" i="2"/>
  <c r="H10" i="2"/>
  <c r="K8" i="2"/>
  <c r="J8" i="2"/>
  <c r="I8" i="2"/>
  <c r="B16" i="3" s="1"/>
  <c r="H8" i="2"/>
  <c r="G8" i="2"/>
  <c r="B3" i="3" s="1"/>
  <c r="J7" i="2"/>
  <c r="H7" i="2"/>
  <c r="J5" i="2"/>
  <c r="J9" i="2" s="1"/>
  <c r="H5" i="2"/>
  <c r="H9" i="2" s="1"/>
  <c r="H15" i="2" l="1"/>
</calcChain>
</file>

<file path=xl/sharedStrings.xml><?xml version="1.0" encoding="utf-8"?>
<sst xmlns="http://schemas.openxmlformats.org/spreadsheetml/2006/main" count="82" uniqueCount="45">
  <si>
    <r>
      <rPr>
        <b/>
        <sz val="20"/>
        <rFont val="Calibri"/>
      </rPr>
      <t xml:space="preserve">SFTR Public Data
</t>
    </r>
    <r>
      <rPr>
        <b/>
        <sz val="9"/>
        <color rgb="FF000000"/>
        <rFont val="Calibri"/>
      </rPr>
      <t>for week ending 27 June 2025</t>
    </r>
  </si>
  <si>
    <t>Cash Value (Eur mn)</t>
  </si>
  <si>
    <t>Percentage</t>
  </si>
  <si>
    <t>Number Of Transactions</t>
  </si>
  <si>
    <t>Collateral Market Value (Eur mn)*</t>
  </si>
  <si>
    <t>ALL SFTS</t>
  </si>
  <si>
    <t>Total SFT</t>
  </si>
  <si>
    <t>Total Repos</t>
  </si>
  <si>
    <t>Of which</t>
  </si>
  <si>
    <t>Total repurchase transactions (REPO)</t>
  </si>
  <si>
    <t>Total buy/sell-backs (SBSC)</t>
  </si>
  <si>
    <t>Total securities/commodities lending/ borrowing (SLEB)</t>
  </si>
  <si>
    <t>Total margin lending (MGLD)</t>
  </si>
  <si>
    <t>REPOS</t>
  </si>
  <si>
    <t>Cleared Repos</t>
  </si>
  <si>
    <t>Repurchase transactions (REPO)</t>
  </si>
  <si>
    <t>Buy/sell-backs (SBSC)</t>
  </si>
  <si>
    <t>*Percentages of the total in each type of repo</t>
  </si>
  <si>
    <t>Execution Venue</t>
  </si>
  <si>
    <t>EEA-based Trading Venues</t>
  </si>
  <si>
    <t>Non EEA-based Trading Venues</t>
  </si>
  <si>
    <t>OTC</t>
  </si>
  <si>
    <t>of which</t>
  </si>
  <si>
    <t>OTC registered post trade on a Trading Venue (MIC = XOFF)</t>
  </si>
  <si>
    <t>Pure OTC (MIC = XXXX)</t>
  </si>
  <si>
    <t>Counterparties</t>
  </si>
  <si>
    <t>EEA-EEA counterparties</t>
  </si>
  <si>
    <t>EEA-nonEEA counterparties</t>
  </si>
  <si>
    <t>NonEEA - EEA counterparties</t>
  </si>
  <si>
    <t>NonEEA-nonEEA counterparties</t>
  </si>
  <si>
    <t>New Reported Loan Values</t>
  </si>
  <si>
    <t>Repo</t>
  </si>
  <si>
    <t>SBSC</t>
  </si>
  <si>
    <t>SLEB</t>
  </si>
  <si>
    <t>MGLD</t>
  </si>
  <si>
    <t>New Reported Transaction Numbers</t>
  </si>
  <si>
    <t>EEA MIC</t>
  </si>
  <si>
    <t>nEEA MIC</t>
  </si>
  <si>
    <t>XOFF</t>
  </si>
  <si>
    <t>XXXX</t>
  </si>
  <si>
    <t>Location of Counterparties</t>
  </si>
  <si>
    <t>EEA-EEA</t>
  </si>
  <si>
    <t>EEA-nEEA</t>
  </si>
  <si>
    <t>nEEA-EEA</t>
  </si>
  <si>
    <t>nEEA-nEEA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</si>
</sst>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\ ###\ ###\ ###\ ###\ ##0.00"/>
    <numFmt numFmtId="165" formatCode="#0.0%"/>
  </numFmts>
  <fonts count="5" x14ac:knownFonts="1">
    <font>
      <sz val="11"/>
      <name val="Calibri"/>
    </font>
    <font>
      <b/>
      <sz val="11"/>
      <name val="Calibri"/>
    </font>
    <font>
      <sz val="11"/>
      <color rgb="FFFFFFFF"/>
      <name val="Calibri"/>
    </font>
    <font>
      <b/>
      <sz val="20"/>
      <name val="Calibri"/>
    </font>
    <font>
      <b/>
      <sz val="9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CE6F1"/>
      </patternFill>
    </fill>
    <fill>
      <patternFill patternType="solid">
        <fgColor rgb="FF36609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/>
    <xf numFmtId="164" fontId="0" fillId="0" borderId="0" xfId="0" applyNumberFormat="1"/>
    <xf numFmtId="164" fontId="1" fillId="2" borderId="0" xfId="0" applyNumberFormat="1" applyFont="1" applyFill="1"/>
    <xf numFmtId="165" fontId="0" fillId="0" borderId="0" xfId="0" applyNumberFormat="1"/>
    <xf numFmtId="165" fontId="1" fillId="2" borderId="0" xfId="0" applyNumberFormat="1" applyFont="1" applyFill="1"/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0" xfId="0" applyNumberFormat="1"/>
    <xf numFmtId="165" fontId="0" fillId="0" borderId="0" xfId="0" applyNumberFormat="1"/>
    <xf numFmtId="0" fontId="2" fillId="3" borderId="0" xfId="0" applyFont="1" applyFill="1"/>
    <xf numFmtId="164" fontId="2" fillId="3" borderId="0" xfId="0" applyNumberFormat="1" applyFont="1" applyFill="1"/>
    <xf numFmtId="165" fontId="2" fillId="3" borderId="0" xfId="0" applyNumberFormat="1" applyFont="1" applyFill="1"/>
    <xf numFmtId="0" fontId="1" fillId="2" borderId="0" xfId="0" applyFont="1" applyFill="1"/>
    <xf numFmtId="164" fontId="1" fillId="2" borderId="0" xfId="0" applyNumberFormat="1" applyFont="1" applyFill="1"/>
    <xf numFmtId="165" fontId="1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Loan Values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EU'!$A$2:$A$5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EU'!$B$2:$B$5</c:f>
              <c:numCache>
                <c:formatCode>General</c:formatCode>
                <c:ptCount val="4"/>
                <c:pt idx="0">
                  <c:v>24662.236216339999</c:v>
                </c:pt>
                <c:pt idx="1">
                  <c:v>37138.767859510001</c:v>
                </c:pt>
                <c:pt idx="2">
                  <c:v>4.0166042500000003</c:v>
                </c:pt>
                <c:pt idx="3">
                  <c:v>0.77940010999999998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095C-4D01-B8AA-AAC29C03C3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Transaction Numbers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EU'!$A$15:$A$18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EU'!$B$15:$B$18</c:f>
              <c:numCache>
                <c:formatCode>General</c:formatCode>
                <c:ptCount val="4"/>
                <c:pt idx="0">
                  <c:v>1126</c:v>
                </c:pt>
                <c:pt idx="1">
                  <c:v>3539</c:v>
                </c:pt>
                <c:pt idx="2">
                  <c:v>19</c:v>
                </c:pt>
                <c:pt idx="3">
                  <c:v>400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C877-4EED-B254-A841CA6B29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Execution Venue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EU'!$A$27:$A$30</c:f>
              <c:strCache>
                <c:ptCount val="4"/>
                <c:pt idx="0">
                  <c:v>EEA MIC</c:v>
                </c:pt>
                <c:pt idx="1">
                  <c:v>nEEA MIC</c:v>
                </c:pt>
                <c:pt idx="2">
                  <c:v>XOFF</c:v>
                </c:pt>
                <c:pt idx="3">
                  <c:v>XXXX</c:v>
                </c:pt>
              </c:strCache>
            </c:strRef>
          </c:cat>
          <c:val>
            <c:numRef>
              <c:f>'Images - EU'!$B$27:$B$30</c:f>
              <c:numCache>
                <c:formatCode>General</c:formatCode>
                <c:ptCount val="4"/>
                <c:pt idx="0">
                  <c:v>12638.0406645</c:v>
                </c:pt>
                <c:pt idx="1">
                  <c:v>1406.0261154299999</c:v>
                </c:pt>
                <c:pt idx="2">
                  <c:v>47344.492816730002</c:v>
                </c:pt>
                <c:pt idx="3">
                  <c:v>412.44447918999504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0BE0-46EB-83F8-3FD7BD1B35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Location of Counterparties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EU'!$A$40:$A$43</c:f>
              <c:strCache>
                <c:ptCount val="4"/>
                <c:pt idx="0">
                  <c:v>EEA-EEA</c:v>
                </c:pt>
                <c:pt idx="1">
                  <c:v>EEA-nEEA</c:v>
                </c:pt>
                <c:pt idx="2">
                  <c:v>nEEA-EEA</c:v>
                </c:pt>
                <c:pt idx="3">
                  <c:v>nEEA-nEEA</c:v>
                </c:pt>
              </c:strCache>
            </c:strRef>
          </c:cat>
          <c:val>
            <c:numRef>
              <c:f>'Images - EU'!$B$40:$B$43</c:f>
              <c:numCache>
                <c:formatCode>General</c:formatCode>
                <c:ptCount val="4"/>
                <c:pt idx="0">
                  <c:v>61751.817233629998</c:v>
                </c:pt>
                <c:pt idx="1">
                  <c:v>49.186842220000003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E0E4-4883-9CE8-2697DD9725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1</xdr:row>
      <xdr:rowOff>47625</xdr:rowOff>
    </xdr:from>
    <xdr:to>
      <xdr:col>13</xdr:col>
      <xdr:colOff>323850</xdr:colOff>
      <xdr:row>11</xdr:row>
      <xdr:rowOff>47625</xdr:rowOff>
    </xdr:to>
    <xdr:graphicFrame macro="">
      <xdr:nvGraphicFramePr>
        <xdr:cNvPr id="2" name="New Reported Loan Values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95250</xdr:colOff>
      <xdr:row>14</xdr:row>
      <xdr:rowOff>47625</xdr:rowOff>
    </xdr:from>
    <xdr:to>
      <xdr:col>13</xdr:col>
      <xdr:colOff>323850</xdr:colOff>
      <xdr:row>24</xdr:row>
      <xdr:rowOff>47625</xdr:rowOff>
    </xdr:to>
    <xdr:graphicFrame macro="">
      <xdr:nvGraphicFramePr>
        <xdr:cNvPr id="3" name="New Reported Transaction Numbers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95250</xdr:colOff>
      <xdr:row>26</xdr:row>
      <xdr:rowOff>47625</xdr:rowOff>
    </xdr:from>
    <xdr:to>
      <xdr:col>13</xdr:col>
      <xdr:colOff>323850</xdr:colOff>
      <xdr:row>36</xdr:row>
      <xdr:rowOff>47625</xdr:rowOff>
    </xdr:to>
    <xdr:graphicFrame macro="">
      <xdr:nvGraphicFramePr>
        <xdr:cNvPr id="4" name="Execution Venue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95250</xdr:colOff>
      <xdr:row>39</xdr:row>
      <xdr:rowOff>47625</xdr:rowOff>
    </xdr:from>
    <xdr:to>
      <xdr:col>13</xdr:col>
      <xdr:colOff>323850</xdr:colOff>
      <xdr:row>49</xdr:row>
      <xdr:rowOff>47625</xdr:rowOff>
    </xdr:to>
    <xdr:graphicFrame macro="">
      <xdr:nvGraphicFramePr>
        <xdr:cNvPr id="5" name="Location of Counterparties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"/>
  <sheetViews>
    <sheetView tabSelected="1" workbookViewId="0">
      <selection sqref="A1:E1"/>
    </sheetView>
  </sheetViews>
  <sheetFormatPr defaultRowHeight="15" x14ac:dyDescent="0.25"/>
  <cols>
    <col min="2" max="2" width="9.140625" customWidth="1"/>
    <col min="3" max="5" width="2" customWidth="1"/>
    <col min="6" max="6" width="53.42578125" customWidth="1"/>
    <col min="7" max="7" width="19.42578125" style="2" customWidth="1"/>
    <col min="8" max="8" width="11.42578125" style="4" customWidth="1"/>
    <col min="9" max="9" width="23.28515625" customWidth="1"/>
    <col min="10" max="10" width="11.42578125" style="4" customWidth="1"/>
    <col min="11" max="11" width="32" style="2" customWidth="1"/>
  </cols>
  <sheetData>
    <row r="1" spans="1:11" ht="80.099999999999994" customHeight="1" x14ac:dyDescent="0.25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25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25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25">
      <c r="B4" s="1"/>
      <c r="C4" s="1"/>
      <c r="D4" s="13" t="s">
        <v>6</v>
      </c>
      <c r="E4" s="13"/>
      <c r="F4" s="13"/>
      <c r="G4" s="3">
        <v>61805.80008021</v>
      </c>
      <c r="H4" s="5"/>
      <c r="I4" s="1">
        <v>5084</v>
      </c>
      <c r="J4" s="5"/>
      <c r="K4" s="3">
        <v>52355.489010750003</v>
      </c>
    </row>
    <row r="5" spans="1:11" x14ac:dyDescent="0.25">
      <c r="E5" s="6" t="s">
        <v>7</v>
      </c>
      <c r="F5" s="6"/>
      <c r="G5" s="2">
        <v>61801.004075850004</v>
      </c>
      <c r="H5" s="4">
        <f>G5/G4</f>
        <v>0.99992240203421412</v>
      </c>
      <c r="I5">
        <v>4665</v>
      </c>
      <c r="J5" s="4">
        <f>I5/I4</f>
        <v>0.91758457907159718</v>
      </c>
      <c r="K5" s="2">
        <v>52353.860381849998</v>
      </c>
    </row>
    <row r="6" spans="1:11" x14ac:dyDescent="0.25">
      <c r="F6" t="s">
        <v>8</v>
      </c>
    </row>
    <row r="7" spans="1:11" x14ac:dyDescent="0.25">
      <c r="F7" t="s">
        <v>9</v>
      </c>
      <c r="G7" s="2">
        <v>24662.236216339999</v>
      </c>
      <c r="H7" s="4">
        <f>G7/G5</f>
        <v>0.39905882736260057</v>
      </c>
      <c r="I7">
        <v>1126</v>
      </c>
      <c r="J7" s="4">
        <f>I7/I5</f>
        <v>0.24137191854233656</v>
      </c>
      <c r="K7" s="2">
        <v>15550.040146470001</v>
      </c>
    </row>
    <row r="8" spans="1:11" x14ac:dyDescent="0.25">
      <c r="F8" t="s">
        <v>10</v>
      </c>
      <c r="G8" s="2">
        <f>G5-G7</f>
        <v>37138.767859510001</v>
      </c>
      <c r="H8" s="4">
        <f>1-H7</f>
        <v>0.60094117263739943</v>
      </c>
      <c r="I8">
        <f>I5-I7</f>
        <v>3539</v>
      </c>
      <c r="J8" s="4">
        <f>1-J7</f>
        <v>0.75862808145766347</v>
      </c>
      <c r="K8" s="2">
        <f>K5-K7</f>
        <v>36803.820235380001</v>
      </c>
    </row>
    <row r="9" spans="1:11" x14ac:dyDescent="0.25">
      <c r="E9" s="6" t="s">
        <v>11</v>
      </c>
      <c r="F9" s="6"/>
      <c r="G9" s="2">
        <v>4.0166042500000003</v>
      </c>
      <c r="H9" s="4">
        <f>1-H5-H10</f>
        <v>6.4987497043650589E-5</v>
      </c>
      <c r="I9">
        <v>19</v>
      </c>
      <c r="J9" s="4">
        <f>1-J5-J10</f>
        <v>3.7372147915027409E-3</v>
      </c>
      <c r="K9" s="2">
        <v>0</v>
      </c>
    </row>
    <row r="10" spans="1:11" x14ac:dyDescent="0.25">
      <c r="E10" s="6" t="s">
        <v>12</v>
      </c>
      <c r="F10" s="6"/>
      <c r="G10" s="2">
        <v>0.77940010999999998</v>
      </c>
      <c r="H10" s="4">
        <f>G10/G4</f>
        <v>1.2610468742229925E-5</v>
      </c>
      <c r="I10">
        <v>400</v>
      </c>
      <c r="J10" s="4">
        <f>I10/I4</f>
        <v>7.8678206136900075E-2</v>
      </c>
      <c r="K10" s="2">
        <v>1.6286289</v>
      </c>
    </row>
    <row r="12" spans="1:11" x14ac:dyDescent="0.25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25">
      <c r="B13" s="1"/>
      <c r="C13" s="1"/>
      <c r="D13" s="13" t="s">
        <v>14</v>
      </c>
      <c r="E13" s="13"/>
      <c r="F13" s="13"/>
      <c r="G13" s="3">
        <f>G14+G15</f>
        <v>6429.6626234200003</v>
      </c>
      <c r="H13" s="5">
        <f>G13/G5</f>
        <v>0.10403815794851336</v>
      </c>
      <c r="I13" s="1">
        <f>I14+I15</f>
        <v>415</v>
      </c>
      <c r="J13" s="5">
        <f>I13/I5</f>
        <v>8.8960342979635579E-2</v>
      </c>
      <c r="K13" s="3">
        <f>K14+K15</f>
        <v>875.85480481000002</v>
      </c>
    </row>
    <row r="14" spans="1:11" x14ac:dyDescent="0.25">
      <c r="E14" s="6" t="s">
        <v>15</v>
      </c>
      <c r="F14" s="6"/>
      <c r="G14" s="2">
        <v>6429.6626234200003</v>
      </c>
      <c r="H14" s="4">
        <f>G14/G7</f>
        <v>0.26070882490209946</v>
      </c>
      <c r="I14">
        <v>415</v>
      </c>
      <c r="J14" s="4">
        <f>I14/I7</f>
        <v>0.3685612788632327</v>
      </c>
      <c r="K14" s="2">
        <v>875.85480481000002</v>
      </c>
    </row>
    <row r="15" spans="1:11" x14ac:dyDescent="0.25">
      <c r="E15" s="6" t="s">
        <v>16</v>
      </c>
      <c r="F15" s="6"/>
      <c r="G15" s="2">
        <v>0</v>
      </c>
      <c r="H15" s="4">
        <f>G15/G8</f>
        <v>0</v>
      </c>
      <c r="I15">
        <v>0</v>
      </c>
      <c r="J15" s="4">
        <f>I15/I8</f>
        <v>0</v>
      </c>
      <c r="K15" s="2">
        <v>0</v>
      </c>
    </row>
    <row r="16" spans="1:11" x14ac:dyDescent="0.25">
      <c r="E16" s="6" t="s">
        <v>17</v>
      </c>
      <c r="F16" s="6"/>
      <c r="G16" s="8"/>
      <c r="H16" s="9"/>
      <c r="I16" s="6"/>
      <c r="J16" s="9"/>
      <c r="K16" s="8"/>
    </row>
    <row r="17" spans="2:11" x14ac:dyDescent="0.25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25">
      <c r="E18" s="6" t="s">
        <v>19</v>
      </c>
      <c r="F18" s="6"/>
      <c r="G18" s="2">
        <v>12638.0406645</v>
      </c>
      <c r="H18" s="4">
        <f>G18/G5</f>
        <v>0.20449571739949401</v>
      </c>
      <c r="I18">
        <v>474</v>
      </c>
      <c r="J18" s="4">
        <f>I18/I5</f>
        <v>0.10160771704180065</v>
      </c>
      <c r="K18" s="2">
        <v>7091.7101275699997</v>
      </c>
    </row>
    <row r="19" spans="2:11" x14ac:dyDescent="0.25">
      <c r="E19" s="6" t="s">
        <v>20</v>
      </c>
      <c r="F19" s="6"/>
      <c r="G19" s="2">
        <v>1406.0261154299999</v>
      </c>
      <c r="H19" s="4">
        <f>G19/G5</f>
        <v>2.2750862003865616E-2</v>
      </c>
      <c r="I19">
        <v>16</v>
      </c>
      <c r="J19" s="4">
        <f>I19/I5</f>
        <v>3.4297963558413717E-3</v>
      </c>
      <c r="K19" s="2">
        <v>360.72811206</v>
      </c>
    </row>
    <row r="20" spans="2:11" x14ac:dyDescent="0.25">
      <c r="E20" s="6" t="s">
        <v>21</v>
      </c>
      <c r="F20" s="6"/>
      <c r="G20" s="2">
        <v>47756.937295919997</v>
      </c>
      <c r="H20" s="4">
        <f>1-H18-H19</f>
        <v>0.77275342059664032</v>
      </c>
      <c r="I20">
        <v>4175</v>
      </c>
      <c r="J20" s="4">
        <f>1-J18-J19</f>
        <v>0.894962486602358</v>
      </c>
      <c r="K20" s="2">
        <v>44901.422142219999</v>
      </c>
    </row>
    <row r="21" spans="2:11" x14ac:dyDescent="0.25">
      <c r="F21" t="s">
        <v>22</v>
      </c>
    </row>
    <row r="22" spans="2:11" x14ac:dyDescent="0.25">
      <c r="F22" t="s">
        <v>23</v>
      </c>
      <c r="G22" s="2">
        <v>47344.492816730002</v>
      </c>
      <c r="H22" s="4">
        <f>G22/G20</f>
        <v>0.99136367400123815</v>
      </c>
      <c r="I22">
        <v>4073</v>
      </c>
      <c r="J22" s="4">
        <f>I22/I20</f>
        <v>0.97556886227544914</v>
      </c>
      <c r="K22" s="2">
        <v>44692.467542799997</v>
      </c>
    </row>
    <row r="23" spans="2:11" x14ac:dyDescent="0.25">
      <c r="F23" t="s">
        <v>24</v>
      </c>
      <c r="G23" s="2">
        <f>G20-G22</f>
        <v>412.44447918999504</v>
      </c>
      <c r="H23" s="4">
        <f>1-H22</f>
        <v>8.6363259987618513E-3</v>
      </c>
      <c r="I23">
        <f>I20-I22</f>
        <v>102</v>
      </c>
      <c r="J23" s="4">
        <f>1-J22</f>
        <v>2.4431137724550855E-2</v>
      </c>
    </row>
    <row r="25" spans="2:11" x14ac:dyDescent="0.25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25">
      <c r="E26" s="6" t="s">
        <v>26</v>
      </c>
      <c r="F26" s="6"/>
      <c r="G26" s="2">
        <v>61751.817233629998</v>
      </c>
      <c r="H26" s="4">
        <f>G26/G5</f>
        <v>0.99920410933518755</v>
      </c>
      <c r="I26">
        <v>4663</v>
      </c>
      <c r="J26" s="4">
        <f>I26/I5</f>
        <v>0.99957127545551983</v>
      </c>
      <c r="K26" s="2">
        <v>52304.659853279998</v>
      </c>
    </row>
    <row r="27" spans="2:11" x14ac:dyDescent="0.25">
      <c r="E27" s="6" t="s">
        <v>27</v>
      </c>
      <c r="F27" s="6"/>
      <c r="G27" s="2">
        <v>49.186842220000003</v>
      </c>
      <c r="H27" s="4">
        <f>G27/G5</f>
        <v>7.9589066481236602E-4</v>
      </c>
      <c r="I27">
        <v>2</v>
      </c>
      <c r="J27" s="4">
        <f>I27/I5</f>
        <v>4.2872454448017146E-4</v>
      </c>
      <c r="K27" s="2">
        <v>49.200528570000003</v>
      </c>
    </row>
    <row r="28" spans="2:11" x14ac:dyDescent="0.25">
      <c r="E28" s="6" t="s">
        <v>28</v>
      </c>
      <c r="F28" s="6"/>
      <c r="G28" s="2">
        <v>0</v>
      </c>
      <c r="H28" s="4">
        <f>G28/G5</f>
        <v>0</v>
      </c>
      <c r="I28">
        <v>0</v>
      </c>
      <c r="J28" s="4">
        <f>I28/I5</f>
        <v>0</v>
      </c>
      <c r="K28" s="2">
        <v>0</v>
      </c>
    </row>
    <row r="29" spans="2:11" x14ac:dyDescent="0.25">
      <c r="E29" s="6" t="s">
        <v>29</v>
      </c>
      <c r="F29" s="6"/>
      <c r="G29" s="2">
        <v>0</v>
      </c>
      <c r="H29" s="4">
        <f>G29/G5</f>
        <v>0</v>
      </c>
      <c r="I29">
        <v>0</v>
      </c>
      <c r="J29" s="4">
        <f>I29/I5</f>
        <v>0</v>
      </c>
      <c r="K29" s="2">
        <v>0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9"/>
  <sheetViews>
    <sheetView workbookViewId="0"/>
  </sheetViews>
  <sheetFormatPr defaultRowHeight="15" x14ac:dyDescent="0.25"/>
  <cols>
    <col min="2" max="2" width="9.140625" customWidth="1"/>
    <col min="3" max="5" width="2" customWidth="1"/>
    <col min="6" max="6" width="53.42578125" customWidth="1"/>
    <col min="7" max="7" width="19.42578125" style="2" customWidth="1"/>
    <col min="8" max="8" width="11.42578125" style="4" customWidth="1"/>
    <col min="9" max="9" width="23.28515625" customWidth="1"/>
    <col min="10" max="10" width="11.42578125" style="4" customWidth="1"/>
    <col min="11" max="11" width="32" style="2" customWidth="1"/>
  </cols>
  <sheetData>
    <row r="1" spans="1:11" ht="80.099999999999994" customHeight="1" x14ac:dyDescent="0.25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25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25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25">
      <c r="B4" s="1"/>
      <c r="C4" s="1"/>
      <c r="D4" s="13" t="s">
        <v>6</v>
      </c>
      <c r="E4" s="13"/>
      <c r="F4" s="13"/>
      <c r="G4" s="3">
        <v>60312.229064610001</v>
      </c>
      <c r="H4" s="5"/>
      <c r="I4" s="1">
        <v>8311</v>
      </c>
      <c r="J4" s="5"/>
      <c r="K4" s="3">
        <v>72913.246879479993</v>
      </c>
    </row>
    <row r="5" spans="1:11" x14ac:dyDescent="0.25">
      <c r="E5" s="6" t="s">
        <v>7</v>
      </c>
      <c r="F5" s="6"/>
      <c r="G5" s="2">
        <v>59514.998283770001</v>
      </c>
      <c r="H5" s="4">
        <f>G5/G4</f>
        <v>0.98678160643033175</v>
      </c>
      <c r="I5">
        <v>4217</v>
      </c>
      <c r="J5" s="4">
        <f>I5/I4</f>
        <v>0.50739983154855006</v>
      </c>
      <c r="K5" s="2">
        <v>53135.356095340001</v>
      </c>
    </row>
    <row r="6" spans="1:11" x14ac:dyDescent="0.25">
      <c r="F6" t="s">
        <v>8</v>
      </c>
    </row>
    <row r="7" spans="1:11" x14ac:dyDescent="0.25">
      <c r="F7" t="s">
        <v>9</v>
      </c>
      <c r="G7" s="2">
        <v>37903.410161799999</v>
      </c>
      <c r="H7" s="4">
        <f>G7/G5</f>
        <v>0.63687156607272266</v>
      </c>
      <c r="I7">
        <v>2462</v>
      </c>
      <c r="J7" s="4">
        <f>I7/I5</f>
        <v>0.58382736542565805</v>
      </c>
      <c r="K7" s="2">
        <v>31675.05608043</v>
      </c>
    </row>
    <row r="8" spans="1:11" x14ac:dyDescent="0.25">
      <c r="F8" t="s">
        <v>10</v>
      </c>
      <c r="G8" s="2">
        <f>G5-G7</f>
        <v>21611.588121970002</v>
      </c>
      <c r="H8" s="4">
        <f>1-H7</f>
        <v>0.36312843392727734</v>
      </c>
      <c r="I8">
        <f>I5-I7</f>
        <v>1755</v>
      </c>
      <c r="J8" s="4">
        <f>1-J7</f>
        <v>0.41617263457434195</v>
      </c>
      <c r="K8" s="2">
        <f>K5-K7</f>
        <v>21460.300014910001</v>
      </c>
    </row>
    <row r="9" spans="1:11" x14ac:dyDescent="0.25">
      <c r="E9" s="6" t="s">
        <v>11</v>
      </c>
      <c r="F9" s="6"/>
      <c r="G9" s="2">
        <v>718.80735144000005</v>
      </c>
      <c r="H9" s="4">
        <f>1-H5-H10</f>
        <v>1.1918102888718817E-2</v>
      </c>
      <c r="I9">
        <v>793</v>
      </c>
      <c r="J9" s="4">
        <f>1-J5-J10</f>
        <v>9.5415714113825101E-2</v>
      </c>
      <c r="K9" s="2">
        <v>175.20514763</v>
      </c>
    </row>
    <row r="10" spans="1:11" x14ac:dyDescent="0.25">
      <c r="E10" s="6" t="s">
        <v>12</v>
      </c>
      <c r="F10" s="6"/>
      <c r="G10" s="2">
        <v>78.423429400000003</v>
      </c>
      <c r="H10" s="4">
        <f>G10/G4</f>
        <v>1.3002906809494344E-3</v>
      </c>
      <c r="I10">
        <v>3301</v>
      </c>
      <c r="J10" s="4">
        <f>I10/I4</f>
        <v>0.39718445433762484</v>
      </c>
      <c r="K10" s="2">
        <v>19602.685636509999</v>
      </c>
    </row>
    <row r="12" spans="1:11" x14ac:dyDescent="0.25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25">
      <c r="B13" s="1"/>
      <c r="C13" s="1"/>
      <c r="D13" s="13" t="s">
        <v>14</v>
      </c>
      <c r="E13" s="13"/>
      <c r="F13" s="13"/>
      <c r="G13" s="3">
        <f>G14+G15</f>
        <v>5444.8898073299997</v>
      </c>
      <c r="H13" s="5">
        <f>G13/G5</f>
        <v>9.1487691579331606E-2</v>
      </c>
      <c r="I13" s="1">
        <f>I14+I15</f>
        <v>423</v>
      </c>
      <c r="J13" s="5">
        <f>I13/I5</f>
        <v>0.10030827602561063</v>
      </c>
      <c r="K13" s="3">
        <f>K14+K15</f>
        <v>5459.3225653700001</v>
      </c>
    </row>
    <row r="14" spans="1:11" x14ac:dyDescent="0.25">
      <c r="E14" s="6" t="s">
        <v>15</v>
      </c>
      <c r="F14" s="6"/>
      <c r="G14" s="2">
        <v>5444.8898073299997</v>
      </c>
      <c r="H14" s="4">
        <f>G14/G7</f>
        <v>0.14365171323865458</v>
      </c>
      <c r="I14">
        <v>417</v>
      </c>
      <c r="J14" s="4">
        <f>I14/I7</f>
        <v>0.16937449228269699</v>
      </c>
      <c r="K14" s="2">
        <v>5459.3225653700001</v>
      </c>
    </row>
    <row r="15" spans="1:11" x14ac:dyDescent="0.25">
      <c r="E15" s="6" t="s">
        <v>16</v>
      </c>
      <c r="F15" s="6"/>
      <c r="G15" s="2">
        <v>0</v>
      </c>
      <c r="H15" s="4">
        <f>G15/G8</f>
        <v>0</v>
      </c>
      <c r="I15">
        <v>6</v>
      </c>
      <c r="J15" s="4">
        <f>I15/I8</f>
        <v>3.4188034188034188E-3</v>
      </c>
      <c r="K15" s="2">
        <v>0</v>
      </c>
    </row>
    <row r="16" spans="1:11" x14ac:dyDescent="0.25">
      <c r="E16" s="6" t="s">
        <v>17</v>
      </c>
      <c r="F16" s="6"/>
      <c r="G16" s="8"/>
      <c r="H16" s="9"/>
      <c r="I16" s="6"/>
      <c r="J16" s="9"/>
      <c r="K16" s="8"/>
    </row>
    <row r="17" spans="2:11" x14ac:dyDescent="0.25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25">
      <c r="E18" s="6" t="s">
        <v>19</v>
      </c>
      <c r="F18" s="6"/>
      <c r="G18" s="2">
        <v>11762.422071270001</v>
      </c>
      <c r="H18" s="4">
        <f>G18/G5</f>
        <v>0.1976379469119075</v>
      </c>
      <c r="I18">
        <v>456</v>
      </c>
      <c r="J18" s="4">
        <f>I18/I5</f>
        <v>0.10813374436803415</v>
      </c>
      <c r="K18" s="2">
        <v>11034.77140758</v>
      </c>
    </row>
    <row r="19" spans="2:11" x14ac:dyDescent="0.25">
      <c r="E19" s="6" t="s">
        <v>20</v>
      </c>
      <c r="F19" s="6"/>
      <c r="G19" s="2">
        <v>2858.9688246199999</v>
      </c>
      <c r="H19" s="4">
        <f>G19/G5</f>
        <v>4.8037787231183592E-2</v>
      </c>
      <c r="I19">
        <v>37</v>
      </c>
      <c r="J19" s="4">
        <f>I19/I5</f>
        <v>8.7740099596869819E-3</v>
      </c>
      <c r="K19" s="2">
        <v>808.49598186000003</v>
      </c>
    </row>
    <row r="20" spans="2:11" x14ac:dyDescent="0.25">
      <c r="E20" s="6" t="s">
        <v>21</v>
      </c>
      <c r="F20" s="6"/>
      <c r="G20" s="2">
        <v>44893.607387880002</v>
      </c>
      <c r="H20" s="4">
        <f>1-H18-H19</f>
        <v>0.75432426585690893</v>
      </c>
      <c r="I20">
        <v>3687</v>
      </c>
      <c r="J20" s="4">
        <f>1-J18-J19</f>
        <v>0.88309224567227884</v>
      </c>
      <c r="K20" s="2">
        <v>41285.937616499999</v>
      </c>
    </row>
    <row r="21" spans="2:11" x14ac:dyDescent="0.25">
      <c r="F21" t="s">
        <v>22</v>
      </c>
    </row>
    <row r="22" spans="2:11" x14ac:dyDescent="0.25">
      <c r="F22" t="s">
        <v>23</v>
      </c>
      <c r="G22" s="2">
        <v>44548.904416309997</v>
      </c>
      <c r="H22" s="4">
        <f>G22/G20</f>
        <v>0.99232178050224884</v>
      </c>
      <c r="I22">
        <v>3176</v>
      </c>
      <c r="J22" s="4">
        <f>I22/I20</f>
        <v>0.86140493626254411</v>
      </c>
      <c r="K22" s="2">
        <v>40892.927815579998</v>
      </c>
    </row>
    <row r="23" spans="2:11" x14ac:dyDescent="0.25">
      <c r="F23" t="s">
        <v>24</v>
      </c>
      <c r="G23" s="2">
        <f>G20-G22</f>
        <v>344.70297157000459</v>
      </c>
      <c r="H23" s="4">
        <f>1-H22</f>
        <v>7.6782194977511598E-3</v>
      </c>
      <c r="I23">
        <f>I20-I22</f>
        <v>511</v>
      </c>
      <c r="J23" s="4">
        <f>1-J22</f>
        <v>0.13859506373745589</v>
      </c>
    </row>
    <row r="25" spans="2:11" x14ac:dyDescent="0.25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25">
      <c r="E26" s="6" t="s">
        <v>26</v>
      </c>
      <c r="F26" s="6"/>
      <c r="G26" s="2">
        <v>59453.62756329</v>
      </c>
      <c r="H26" s="4">
        <f>G26/G5</f>
        <v>0.99896881925145353</v>
      </c>
      <c r="I26">
        <v>4188</v>
      </c>
      <c r="J26" s="4">
        <f>I26/I5</f>
        <v>0.99312307327483995</v>
      </c>
      <c r="K26" s="2">
        <v>53072.550417070001</v>
      </c>
    </row>
    <row r="27" spans="2:11" x14ac:dyDescent="0.25">
      <c r="E27" s="6" t="s">
        <v>27</v>
      </c>
      <c r="F27" s="6"/>
      <c r="G27" s="2">
        <v>61.370720480000003</v>
      </c>
      <c r="H27" s="4">
        <f>G27/G5</f>
        <v>1.0311807485464729E-3</v>
      </c>
      <c r="I27">
        <v>20</v>
      </c>
      <c r="J27" s="4">
        <f>I27/I5</f>
        <v>4.7427080863172875E-3</v>
      </c>
      <c r="K27" s="2">
        <v>62.805678270000001</v>
      </c>
    </row>
    <row r="28" spans="2:11" x14ac:dyDescent="0.25">
      <c r="E28" s="6" t="s">
        <v>28</v>
      </c>
      <c r="F28" s="6"/>
      <c r="G28" s="2">
        <v>0</v>
      </c>
      <c r="H28" s="4">
        <f>G28/G5</f>
        <v>0</v>
      </c>
      <c r="I28">
        <v>0</v>
      </c>
      <c r="J28" s="4">
        <f>I28/I5</f>
        <v>0</v>
      </c>
      <c r="K28" s="2">
        <v>0</v>
      </c>
    </row>
    <row r="29" spans="2:11" x14ac:dyDescent="0.25">
      <c r="E29" s="6" t="s">
        <v>29</v>
      </c>
      <c r="F29" s="6"/>
      <c r="G29" s="2">
        <v>0</v>
      </c>
      <c r="H29" s="4">
        <f>G29/G5</f>
        <v>0</v>
      </c>
      <c r="I29">
        <v>0</v>
      </c>
      <c r="J29" s="4">
        <f>I29/I5</f>
        <v>0</v>
      </c>
      <c r="K29" s="2">
        <v>0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3"/>
  <sheetViews>
    <sheetView workbookViewId="0"/>
  </sheetViews>
  <sheetFormatPr defaultRowHeight="30" customHeight="1" x14ac:dyDescent="0.25"/>
  <sheetData>
    <row r="1" spans="1:2" x14ac:dyDescent="0.25">
      <c r="A1" t="s">
        <v>30</v>
      </c>
    </row>
    <row r="2" spans="1:2" x14ac:dyDescent="0.25">
      <c r="A2" t="s">
        <v>31</v>
      </c>
      <c r="B2">
        <f>'NEWT - EU'!$G$7</f>
        <v>24662.236216339999</v>
      </c>
    </row>
    <row r="3" spans="1:2" x14ac:dyDescent="0.25">
      <c r="A3" t="s">
        <v>32</v>
      </c>
      <c r="B3">
        <f>'NEWT - EU'!$G$8</f>
        <v>37138.767859510001</v>
      </c>
    </row>
    <row r="4" spans="1:2" x14ac:dyDescent="0.25">
      <c r="A4" t="s">
        <v>33</v>
      </c>
      <c r="B4">
        <f>'NEWT - EU'!$G$9</f>
        <v>4.0166042500000003</v>
      </c>
    </row>
    <row r="5" spans="1:2" x14ac:dyDescent="0.25">
      <c r="A5" t="s">
        <v>34</v>
      </c>
      <c r="B5">
        <f>'NEWT - EU'!$G$10</f>
        <v>0.77940010999999998</v>
      </c>
    </row>
    <row r="14" spans="1:2" x14ac:dyDescent="0.25">
      <c r="A14" t="s">
        <v>35</v>
      </c>
    </row>
    <row r="15" spans="1:2" x14ac:dyDescent="0.25">
      <c r="A15" t="s">
        <v>31</v>
      </c>
      <c r="B15">
        <f>'NEWT - EU'!$I$7</f>
        <v>1126</v>
      </c>
    </row>
    <row r="16" spans="1:2" x14ac:dyDescent="0.25">
      <c r="A16" t="s">
        <v>32</v>
      </c>
      <c r="B16">
        <f>'NEWT - EU'!$I$8</f>
        <v>3539</v>
      </c>
    </row>
    <row r="17" spans="1:2" x14ac:dyDescent="0.25">
      <c r="A17" t="s">
        <v>33</v>
      </c>
      <c r="B17">
        <f>'NEWT - EU'!$I$9</f>
        <v>19</v>
      </c>
    </row>
    <row r="18" spans="1:2" x14ac:dyDescent="0.25">
      <c r="A18" t="s">
        <v>34</v>
      </c>
      <c r="B18">
        <f>'NEWT - EU'!$I$10</f>
        <v>400</v>
      </c>
    </row>
    <row r="26" spans="1:2" x14ac:dyDescent="0.25">
      <c r="A26" t="s">
        <v>18</v>
      </c>
    </row>
    <row r="27" spans="1:2" x14ac:dyDescent="0.25">
      <c r="A27" t="s">
        <v>36</v>
      </c>
      <c r="B27">
        <f>'NEWT - EU'!$G$18</f>
        <v>12638.0406645</v>
      </c>
    </row>
    <row r="28" spans="1:2" x14ac:dyDescent="0.25">
      <c r="A28" t="s">
        <v>37</v>
      </c>
      <c r="B28">
        <f>'NEWT - EU'!$G$19</f>
        <v>1406.0261154299999</v>
      </c>
    </row>
    <row r="29" spans="1:2" x14ac:dyDescent="0.25">
      <c r="A29" t="s">
        <v>38</v>
      </c>
      <c r="B29">
        <f>'NEWT - EU'!$G$22</f>
        <v>47344.492816730002</v>
      </c>
    </row>
    <row r="30" spans="1:2" x14ac:dyDescent="0.25">
      <c r="A30" t="s">
        <v>39</v>
      </c>
      <c r="B30">
        <f>'NEWT - EU'!$G$23</f>
        <v>412.44447918999504</v>
      </c>
    </row>
    <row r="39" spans="1:2" x14ac:dyDescent="0.25">
      <c r="A39" t="s">
        <v>40</v>
      </c>
    </row>
    <row r="40" spans="1:2" x14ac:dyDescent="0.25">
      <c r="A40" t="s">
        <v>41</v>
      </c>
      <c r="B40">
        <f>'NEWT - EU'!$G$26</f>
        <v>61751.817233629998</v>
      </c>
    </row>
    <row r="41" spans="1:2" x14ac:dyDescent="0.25">
      <c r="A41" t="s">
        <v>42</v>
      </c>
      <c r="B41">
        <f>'NEWT - EU'!$G$27</f>
        <v>49.186842220000003</v>
      </c>
    </row>
    <row r="42" spans="1:2" x14ac:dyDescent="0.25">
      <c r="A42" t="s">
        <v>43</v>
      </c>
      <c r="B42">
        <f>'NEWT - EU'!$G$28</f>
        <v>0</v>
      </c>
    </row>
    <row r="43" spans="1:2" x14ac:dyDescent="0.25">
      <c r="A43" t="s">
        <v>44</v>
      </c>
      <c r="B43">
        <f>'NEWT - EU'!$G$29</f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NEWT - EU</vt:lpstr>
      <vt:lpstr>Outstanding - EU</vt:lpstr>
      <vt:lpstr>Images - EU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Siobhan Benrejdal</dc:creator>
  <cp:lastModifiedBy>Siobhan Benrejdal</cp:lastModifiedBy>
  <dcterms:created xsi:type="dcterms:W3CDTF">2025-07-01T14:56:51Z</dcterms:created>
  <dcterms:modified xsi:type="dcterms:W3CDTF">2025-07-01T14:56:51Z</dcterms:modified>
</cp:coreProperties>
</file>