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0A7225DA-BAB9-4ED4-A1AD-04276F1D6B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1" i="3"/>
  <c r="B30" i="3"/>
  <c r="B29" i="3"/>
  <c r="B28" i="3"/>
  <c r="B19" i="3"/>
  <c r="B18" i="3"/>
  <c r="B17" i="3"/>
  <c r="B16" i="3"/>
  <c r="B6" i="3"/>
  <c r="B5" i="3"/>
  <c r="B4" i="3"/>
  <c r="B3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H20" i="5" s="1"/>
  <c r="J18" i="5"/>
  <c r="J20" i="5" s="1"/>
  <c r="H18" i="5"/>
  <c r="H15" i="5"/>
  <c r="J14" i="5"/>
  <c r="H14" i="5"/>
  <c r="K13" i="5"/>
  <c r="I13" i="5"/>
  <c r="J13" i="5" s="1"/>
  <c r="G13" i="5"/>
  <c r="H13" i="5" s="1"/>
  <c r="J10" i="5"/>
  <c r="H10" i="5"/>
  <c r="K8" i="5"/>
  <c r="J8" i="5"/>
  <c r="I8" i="5"/>
  <c r="J15" i="5" s="1"/>
  <c r="H8" i="5"/>
  <c r="G8" i="5"/>
  <c r="J7" i="5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H23" i="2"/>
  <c r="G23" i="2"/>
  <c r="J22" i="2"/>
  <c r="J23" i="2" s="1"/>
  <c r="H22" i="2"/>
  <c r="J19" i="2"/>
  <c r="H19" i="2"/>
  <c r="H20" i="2" s="1"/>
  <c r="J18" i="2"/>
  <c r="J20" i="2" s="1"/>
  <c r="H18" i="2"/>
  <c r="J14" i="2"/>
  <c r="H14" i="2"/>
  <c r="K13" i="2"/>
  <c r="I13" i="2"/>
  <c r="J13" i="2" s="1"/>
  <c r="G13" i="2"/>
  <c r="H13" i="2" s="1"/>
  <c r="J10" i="2"/>
  <c r="H10" i="2"/>
  <c r="K8" i="2"/>
  <c r="J8" i="2"/>
  <c r="I8" i="2"/>
  <c r="J15" i="2" s="1"/>
  <c r="H8" i="2"/>
  <c r="G8" i="2"/>
  <c r="H15" i="2" s="1"/>
  <c r="J7" i="2"/>
  <c r="H7" i="2"/>
  <c r="J5" i="2"/>
  <c r="J9" i="2" s="1"/>
  <c r="H5" i="2"/>
  <c r="H9" i="2" s="1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<sst xmlns="http://schemas.openxmlformats.org/spreadsheetml/2006/main" count="83" uniqueCount="46">
  <si>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17 March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</si>
  <si>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</si>
  <si>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</si>
  <si>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</si>
  <si>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</si>
  <si>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</si>
  <si>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</si>
  <si>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</si>
  <si>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</si>
  <si>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</si>
  <si>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</si>
  <si>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</si>
  <si>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</si>
  <si>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</si>
  <si>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</si>
  <si>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</si>
  <si>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</si>
  <si>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</si>
  <si>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</si>
  <si>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</si>
  <si>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</si>
  <si>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</si>
  <si>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</si>
  <si>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</si>
  <si>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</si>
  <si>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</si>
  <si>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</si>
  <si>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</si>
  <si>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</si>
  <si>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</si>
  <si>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</si>
  <si>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</si>
  <si>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</si>
  <si>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</si>
  <si>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</si>
  <si>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</si>
  <si>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</si>
  <si>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</si>
  <si>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</si>
  <si>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</si>
  <si>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</si>
  <si>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</si>
  <si>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</si>
  <si>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</si>
  <si>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</si>
  <si>
    <r>
      <rPr>
        <sz val="18"/>
        <rFont val="Calibri"/>
        <family val="2"/>
      </rPr>
      <t>SFTR Public Data</t>
    </r>
    <r>
      <rPr>
        <sz val="11"/>
        <rFont val="Calibri"/>
      </rPr>
      <t xml:space="preserve">
for week ending 17 March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</si>
</sst>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7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  <font>
      <sz val="18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EU'!$B$3:$B$6</c:f>
              <c:numCache>
                <c:formatCode>General</c:formatCode>
                <c:ptCount val="4"/>
                <c:pt idx="0">
                  <c:v>11934414.459113186</c:v>
                </c:pt>
                <c:pt idx="1">
                  <c:v>1094769.1550437398</c:v>
                </c:pt>
                <c:pt idx="2">
                  <c:v>362025.03546424903</c:v>
                </c:pt>
                <c:pt idx="3">
                  <c:v>170.04803463299999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C93-407C-855F-7731C9549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EU'!$B$16:$B$19</c:f>
              <c:numCache>
                <c:formatCode>General</c:formatCode>
                <c:ptCount val="4"/>
                <c:pt idx="0">
                  <c:v>417368</c:v>
                </c:pt>
                <c:pt idx="1">
                  <c:v>44545</c:v>
                </c:pt>
                <c:pt idx="2">
                  <c:v>880701</c:v>
                </c:pt>
                <c:pt idx="3">
                  <c:v>3449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3DE-40F1-B58D-D96C3BE8D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EU'!$A$28:$A$31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EU'!$B$28:$B$31</c:f>
              <c:numCache>
                <c:formatCode>General</c:formatCode>
                <c:ptCount val="4"/>
                <c:pt idx="0">
                  <c:v>6834779.2411557632</c:v>
                </c:pt>
                <c:pt idx="1">
                  <c:v>963129.17618418101</c:v>
                </c:pt>
                <c:pt idx="2">
                  <c:v>112038.851022891</c:v>
                </c:pt>
                <c:pt idx="3">
                  <c:v>5119236.345794091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321-48A1-A6D0-8A2587163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EU'!$A$41:$A$44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EU'!$B$41:$B$44</c:f>
              <c:numCache>
                <c:formatCode>General</c:formatCode>
                <c:ptCount val="4"/>
                <c:pt idx="0">
                  <c:v>6271517.7016783729</c:v>
                </c:pt>
                <c:pt idx="1">
                  <c:v>6747259.1840188988</c:v>
                </c:pt>
                <c:pt idx="2">
                  <c:v>9690.3661741020005</c:v>
                </c:pt>
                <c:pt idx="3">
                  <c:v>716.362285552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9DE-46CA-A750-A1358F699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13391378.697655808</v>
      </c>
      <c r="H4" s="5"/>
      <c r="I4" s="1">
        <v>1346063</v>
      </c>
      <c r="J4" s="5"/>
      <c r="K4" s="3">
        <v>1764607.7703309481</v>
      </c>
    </row>
    <row r="5" spans="1:11">
      <c r="E5" s="6" t="s">
        <v>7</v>
      </c>
      <c r="F5" s="6"/>
      <c r="G5" s="2">
        <v>13029183.614156926</v>
      </c>
      <c r="H5" s="4">
        <f>G5/G4</f>
        <v>0.97295311471086354</v>
      </c>
      <c r="I5">
        <v>461913</v>
      </c>
      <c r="J5" s="4">
        <f>I5/I4</f>
        <v>0.34315852972706329</v>
      </c>
      <c r="K5" s="2">
        <v>1678401.867424058</v>
      </c>
    </row>
    <row r="6" spans="1:11">
      <c r="F6" t="s">
        <v>8</v>
      </c>
    </row>
    <row r="7" spans="1:11">
      <c r="F7" t="s">
        <v>9</v>
      </c>
      <c r="G7" s="2">
        <v>11934414.459113186</v>
      </c>
      <c r="H7" s="4">
        <f>G7/G5</f>
        <v>0.91597561386315773</v>
      </c>
      <c r="I7">
        <v>417368</v>
      </c>
      <c r="J7" s="4">
        <f>I7/I5</f>
        <v>0.90356409107342728</v>
      </c>
      <c r="K7" s="2">
        <v>1525821.429949963</v>
      </c>
    </row>
    <row r="8" spans="1:11">
      <c r="F8" t="s">
        <v>10</v>
      </c>
      <c r="G8" s="2">
        <f>G5-G7</f>
        <v>1094769.1550437398</v>
      </c>
      <c r="H8" s="4">
        <f>1-H7</f>
        <v>8.4024386136842266E-2</v>
      </c>
      <c r="I8">
        <f>I5-I7</f>
        <v>44545</v>
      </c>
      <c r="J8" s="4">
        <f>1-J7</f>
        <v>9.6435908926572722E-2</v>
      </c>
      <c r="K8" s="2">
        <f>K5-K7</f>
        <v>152580.43747409503</v>
      </c>
    </row>
    <row r="9" spans="1:11">
      <c r="E9" s="6" t="s">
        <v>11</v>
      </c>
      <c r="F9" s="6"/>
      <c r="G9" s="2">
        <v>362025.03546424903</v>
      </c>
      <c r="H9" s="4">
        <f>1-H5-H10</f>
        <v>2.7034186967442159E-2</v>
      </c>
      <c r="I9">
        <v>880701</v>
      </c>
      <c r="J9" s="4">
        <f>1-J5-J10</f>
        <v>0.65427918306944033</v>
      </c>
      <c r="K9" s="2">
        <v>86090.972540028</v>
      </c>
    </row>
    <row r="10" spans="1:11">
      <c r="E10" s="6" t="s">
        <v>12</v>
      </c>
      <c r="F10" s="6"/>
      <c r="G10" s="2">
        <v>170.04803463299999</v>
      </c>
      <c r="H10" s="4">
        <f>G10/G4</f>
        <v>1.2698321694297786E-5</v>
      </c>
      <c r="I10">
        <v>3449</v>
      </c>
      <c r="J10" s="4">
        <f>I10/I4</f>
        <v>2.5622872034964188E-3</v>
      </c>
      <c r="K10" s="2">
        <v>114.930366862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7570372.3258805145</v>
      </c>
      <c r="H13" s="5">
        <f>G13/G5</f>
        <v>0.58103197790956662</v>
      </c>
      <c r="I13" s="1">
        <f>I14+I15</f>
        <v>298423</v>
      </c>
      <c r="J13" s="5">
        <f>I13/I5</f>
        <v>0.64605888987753102</v>
      </c>
      <c r="K13" s="3">
        <f>K14+K15</f>
        <v>488607.63215045701</v>
      </c>
    </row>
    <row r="14" spans="1:11">
      <c r="E14" s="6" t="s">
        <v>15</v>
      </c>
      <c r="F14" s="6"/>
      <c r="G14" s="2">
        <v>6904741.478476638</v>
      </c>
      <c r="H14" s="4">
        <f>G14/G7</f>
        <v>0.57855720547765443</v>
      </c>
      <c r="I14">
        <v>270099</v>
      </c>
      <c r="J14" s="4">
        <f>I14/I7</f>
        <v>0.6471483199478637</v>
      </c>
      <c r="K14" s="2">
        <v>493207.750490395</v>
      </c>
    </row>
    <row r="15" spans="1:11">
      <c r="E15" s="6" t="s">
        <v>16</v>
      </c>
      <c r="F15" s="6"/>
      <c r="G15" s="2">
        <v>665630.84740387602</v>
      </c>
      <c r="H15" s="4">
        <f>G15/G8</f>
        <v>0.60801023150609479</v>
      </c>
      <c r="I15">
        <v>28324</v>
      </c>
      <c r="J15" s="4">
        <f>I15/I8</f>
        <v>0.63585138623863513</v>
      </c>
      <c r="K15" s="2">
        <v>-4600.1183399379997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6834779.2411557632</v>
      </c>
      <c r="H18" s="4">
        <f>G18/G5</f>
        <v>0.52457463518507785</v>
      </c>
      <c r="I18">
        <v>279915</v>
      </c>
      <c r="J18" s="4">
        <f>I18/I5</f>
        <v>0.60599073851569452</v>
      </c>
      <c r="K18" s="2">
        <v>274641.26643609401</v>
      </c>
    </row>
    <row r="19" spans="2:11">
      <c r="E19" s="6" t="s">
        <v>20</v>
      </c>
      <c r="F19" s="6"/>
      <c r="G19" s="2">
        <v>963129.17618418101</v>
      </c>
      <c r="H19" s="4">
        <f>G19/G5</f>
        <v>7.3920915132218115E-2</v>
      </c>
      <c r="I19">
        <v>20800</v>
      </c>
      <c r="J19" s="4">
        <f>I19/I5</f>
        <v>4.5030124720456019E-2</v>
      </c>
      <c r="K19" s="2">
        <v>210039.077708539</v>
      </c>
    </row>
    <row r="20" spans="2:11">
      <c r="E20" s="6" t="s">
        <v>21</v>
      </c>
      <c r="F20" s="6"/>
      <c r="G20" s="2">
        <v>5231275.1968169818</v>
      </c>
      <c r="H20" s="4">
        <f>1-H18-H19</f>
        <v>0.40150444968270405</v>
      </c>
      <c r="I20">
        <v>161198</v>
      </c>
      <c r="J20" s="4">
        <f>1-J18-J19</f>
        <v>0.34897913676384945</v>
      </c>
      <c r="K20" s="2">
        <v>1193721.523279425</v>
      </c>
    </row>
    <row r="21" spans="2:11">
      <c r="F21" t="s">
        <v>22</v>
      </c>
    </row>
    <row r="22" spans="2:11">
      <c r="F22" t="s">
        <v>23</v>
      </c>
      <c r="G22" s="2">
        <v>112038.851022891</v>
      </c>
      <c r="H22" s="4">
        <f>G22/G20</f>
        <v>2.141712045488681E-2</v>
      </c>
      <c r="I22">
        <v>7958</v>
      </c>
      <c r="J22" s="4">
        <f>I22/I20</f>
        <v>4.9367858162011932E-2</v>
      </c>
      <c r="K22" s="2">
        <v>53378.517409389999</v>
      </c>
    </row>
    <row r="23" spans="2:11">
      <c r="F23" t="s">
        <v>24</v>
      </c>
      <c r="G23" s="2">
        <f>G20-G22</f>
        <v>5119236.345794091</v>
      </c>
      <c r="H23" s="4">
        <f>1-H22</f>
        <v>0.97858287954511314</v>
      </c>
      <c r="I23">
        <f>I20-I22</f>
        <v>153240</v>
      </c>
      <c r="J23" s="4">
        <f>1-J22</f>
        <v>0.95063214183798805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6271517.7016783729</v>
      </c>
      <c r="H26" s="4">
        <f>G26/G5</f>
        <v>0.48134387290881553</v>
      </c>
      <c r="I26">
        <v>245038</v>
      </c>
      <c r="J26" s="4">
        <f>I26/I5</f>
        <v>0.53048517794476446</v>
      </c>
      <c r="K26" s="2">
        <v>480344.77988680598</v>
      </c>
    </row>
    <row r="27" spans="2:11">
      <c r="E27" s="6" t="s">
        <v>27</v>
      </c>
      <c r="F27" s="6"/>
      <c r="G27" s="2">
        <v>6747259.1840188988</v>
      </c>
      <c r="H27" s="4">
        <f>G27/G5</f>
        <v>0.51785740256877111</v>
      </c>
      <c r="I27">
        <v>216548</v>
      </c>
      <c r="J27" s="4">
        <f>I27/I5</f>
        <v>0.46880689653679375</v>
      </c>
      <c r="K27" s="2">
        <v>1197562.7750229321</v>
      </c>
    </row>
    <row r="28" spans="2:11">
      <c r="E28" s="6" t="s">
        <v>28</v>
      </c>
      <c r="F28" s="6"/>
      <c r="G28" s="2">
        <v>9690.3661741020005</v>
      </c>
      <c r="H28" s="4">
        <f>G28/G5</f>
        <v>7.4374315851784322E-4</v>
      </c>
      <c r="I28">
        <v>295</v>
      </c>
      <c r="J28" s="4">
        <f>I28/I5</f>
        <v>6.386484034872368E-4</v>
      </c>
      <c r="K28" s="2">
        <v>494.31251431999999</v>
      </c>
    </row>
    <row r="29" spans="2:11">
      <c r="E29" s="6" t="s">
        <v>29</v>
      </c>
      <c r="F29" s="6"/>
      <c r="G29" s="2">
        <v>716.362285552</v>
      </c>
      <c r="H29" s="4">
        <f>G29/G5</f>
        <v>5.4981363895557731E-5</v>
      </c>
      <c r="I29">
        <v>32</v>
      </c>
      <c r="J29" s="4">
        <f>I29/I5</f>
        <v>6.927711495454772E-5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13609302.627299888</v>
      </c>
      <c r="H4" s="5"/>
      <c r="I4" s="1">
        <v>2593448</v>
      </c>
      <c r="J4" s="5"/>
      <c r="K4" s="3">
        <v>172047542.4393529</v>
      </c>
    </row>
    <row r="5" spans="1:11">
      <c r="E5" s="6" t="s">
        <v>7</v>
      </c>
      <c r="F5" s="6"/>
      <c r="G5" s="2">
        <v>11700993.989225209</v>
      </c>
      <c r="H5" s="4">
        <f>G5/G4</f>
        <v>0.85977910181476425</v>
      </c>
      <c r="I5">
        <v>464348</v>
      </c>
      <c r="J5" s="4">
        <f>I5/I4</f>
        <v>0.17904658200202972</v>
      </c>
      <c r="K5" s="2">
        <v>6036560.9165681321</v>
      </c>
    </row>
    <row r="6" spans="1:11">
      <c r="F6" t="s">
        <v>8</v>
      </c>
    </row>
    <row r="7" spans="1:11">
      <c r="F7" t="s">
        <v>9</v>
      </c>
      <c r="G7" s="2">
        <v>10606768.129366351</v>
      </c>
      <c r="H7" s="4">
        <f>G7/G5</f>
        <v>0.90648436698057711</v>
      </c>
      <c r="I7">
        <v>423179</v>
      </c>
      <c r="J7" s="4">
        <f>I7/I5</f>
        <v>0.91134020174524277</v>
      </c>
      <c r="K7" s="2">
        <v>5652802.0707858307</v>
      </c>
    </row>
    <row r="8" spans="1:11">
      <c r="F8" t="s">
        <v>10</v>
      </c>
      <c r="G8" s="2">
        <f>G5-G7</f>
        <v>1094225.8598588575</v>
      </c>
      <c r="H8" s="4">
        <f>1-H7</f>
        <v>9.3515633019422895E-2</v>
      </c>
      <c r="I8">
        <f>I5-I7</f>
        <v>41169</v>
      </c>
      <c r="J8" s="4">
        <f>1-J7</f>
        <v>8.8659798254757227E-2</v>
      </c>
      <c r="K8" s="2">
        <f>K5-K7</f>
        <v>383758.84578230139</v>
      </c>
    </row>
    <row r="9" spans="1:11">
      <c r="E9" s="6" t="s">
        <v>11</v>
      </c>
      <c r="F9" s="6"/>
      <c r="G9" s="2">
        <v>1666057.8582502559</v>
      </c>
      <c r="H9" s="4">
        <f>1-H5-H10</f>
        <v>0.12242051660370823</v>
      </c>
      <c r="I9">
        <v>1665514</v>
      </c>
      <c r="J9" s="4">
        <f>1-J5-J10</f>
        <v>0.64220065333872123</v>
      </c>
      <c r="K9" s="2">
        <v>165492233.20801654</v>
      </c>
    </row>
    <row r="10" spans="1:11">
      <c r="E10" s="6" t="s">
        <v>12</v>
      </c>
      <c r="F10" s="6"/>
      <c r="G10" s="2">
        <v>242250.77982442299</v>
      </c>
      <c r="H10" s="4">
        <f>G10/G4</f>
        <v>1.7800381581527518E-2</v>
      </c>
      <c r="I10">
        <v>463586</v>
      </c>
      <c r="J10" s="4">
        <f>I10/I4</f>
        <v>0.178752764659249</v>
      </c>
      <c r="K10" s="2">
        <v>518748.31476824603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5605044.5207321085</v>
      </c>
      <c r="H13" s="5">
        <f>G13/G5</f>
        <v>0.47902293821306813</v>
      </c>
      <c r="I13" s="1">
        <f>I14+I15</f>
        <v>182439</v>
      </c>
      <c r="J13" s="5">
        <f>I13/I5</f>
        <v>0.39289283037721706</v>
      </c>
      <c r="K13" s="3">
        <f>K14+K15</f>
        <v>1786535.1729654302</v>
      </c>
    </row>
    <row r="14" spans="1:11">
      <c r="E14" s="6" t="s">
        <v>15</v>
      </c>
      <c r="F14" s="6"/>
      <c r="G14" s="2">
        <v>5179757.0383285442</v>
      </c>
      <c r="H14" s="4">
        <f>G14/G7</f>
        <v>0.48834451504484649</v>
      </c>
      <c r="I14">
        <v>165769</v>
      </c>
      <c r="J14" s="4">
        <f>I14/I7</f>
        <v>0.39172312425711103</v>
      </c>
      <c r="K14" s="2">
        <v>1702253.0285558321</v>
      </c>
    </row>
    <row r="15" spans="1:11">
      <c r="E15" s="6" t="s">
        <v>16</v>
      </c>
      <c r="F15" s="6"/>
      <c r="G15" s="2">
        <v>425287.48240356398</v>
      </c>
      <c r="H15" s="4">
        <f>G15/G8</f>
        <v>0.38866517234240944</v>
      </c>
      <c r="I15">
        <v>16670</v>
      </c>
      <c r="J15" s="4">
        <f>I15/I8</f>
        <v>0.40491632053243948</v>
      </c>
      <c r="K15" s="2">
        <v>84282.144409597997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4913832.3227423001</v>
      </c>
      <c r="H18" s="4">
        <f>G18/G5</f>
        <v>0.41994999119452359</v>
      </c>
      <c r="I18">
        <v>179469</v>
      </c>
      <c r="J18" s="4">
        <f>I18/I5</f>
        <v>0.38649676535701671</v>
      </c>
      <c r="K18" s="2">
        <v>1564204.8866160919</v>
      </c>
    </row>
    <row r="19" spans="2:11">
      <c r="E19" s="6" t="s">
        <v>20</v>
      </c>
      <c r="F19" s="6"/>
      <c r="G19" s="2">
        <v>772799.62519350601</v>
      </c>
      <c r="H19" s="4">
        <f>G19/G5</f>
        <v>6.6045639020508348E-2</v>
      </c>
      <c r="I19">
        <v>24662</v>
      </c>
      <c r="J19" s="4">
        <f>I19/I5</f>
        <v>5.3111028797367489E-2</v>
      </c>
      <c r="K19" s="2">
        <v>510250.26682514697</v>
      </c>
    </row>
    <row r="20" spans="2:11">
      <c r="E20" s="6" t="s">
        <v>21</v>
      </c>
      <c r="F20" s="6"/>
      <c r="G20" s="2">
        <v>6014362.0412894031</v>
      </c>
      <c r="H20" s="4">
        <f>1-H18-H19</f>
        <v>0.51400436978496811</v>
      </c>
      <c r="I20">
        <v>260184</v>
      </c>
      <c r="J20" s="4">
        <f>1-J18-J19</f>
        <v>0.56039220584561578</v>
      </c>
      <c r="K20" s="2">
        <v>3950468.634217883</v>
      </c>
    </row>
    <row r="21" spans="2:11">
      <c r="F21" t="s">
        <v>22</v>
      </c>
    </row>
    <row r="22" spans="2:11">
      <c r="F22" t="s">
        <v>23</v>
      </c>
      <c r="G22" s="2">
        <v>338079.700091056</v>
      </c>
      <c r="H22" s="4">
        <f>G22/G20</f>
        <v>5.6212063352703658E-2</v>
      </c>
      <c r="I22">
        <v>23868</v>
      </c>
      <c r="J22" s="4">
        <f>I22/I20</f>
        <v>9.1735079789687299E-2</v>
      </c>
      <c r="K22" s="2">
        <v>973306.201718834</v>
      </c>
    </row>
    <row r="23" spans="2:11">
      <c r="F23" t="s">
        <v>24</v>
      </c>
      <c r="G23" s="2">
        <f>G20-G22</f>
        <v>5676282.3411983475</v>
      </c>
      <c r="H23" s="4">
        <f>1-H22</f>
        <v>0.94378793664729632</v>
      </c>
      <c r="I23">
        <f>I20-I22</f>
        <v>236316</v>
      </c>
      <c r="J23" s="4">
        <f>1-J22</f>
        <v>0.90826492021031269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6122077.0356654981</v>
      </c>
      <c r="H26" s="4">
        <f>G26/G5</f>
        <v>0.52320999748422881</v>
      </c>
      <c r="I26">
        <v>230571</v>
      </c>
      <c r="J26" s="4">
        <f>I26/I5</f>
        <v>0.49654784773488847</v>
      </c>
      <c r="K26" s="2">
        <v>4024203.9110778649</v>
      </c>
    </row>
    <row r="27" spans="2:11">
      <c r="E27" s="6" t="s">
        <v>27</v>
      </c>
      <c r="F27" s="6"/>
      <c r="G27" s="2">
        <v>5548568.9027563632</v>
      </c>
      <c r="H27" s="4">
        <f>G27/G5</f>
        <v>0.47419637236509393</v>
      </c>
      <c r="I27">
        <v>232763</v>
      </c>
      <c r="J27" s="4">
        <f>I27/I5</f>
        <v>0.50126844521781078</v>
      </c>
      <c r="K27" s="2">
        <v>1999082.292044274</v>
      </c>
    </row>
    <row r="28" spans="2:11">
      <c r="E28" s="6" t="s">
        <v>28</v>
      </c>
      <c r="F28" s="6"/>
      <c r="G28" s="2">
        <v>26300.750772038999</v>
      </c>
      <c r="H28" s="4">
        <f>G28/G5</f>
        <v>2.2477364569418539E-3</v>
      </c>
      <c r="I28">
        <v>803</v>
      </c>
      <c r="J28" s="4">
        <f>I28/I5</f>
        <v>1.7293064684245436E-3</v>
      </c>
      <c r="K28" s="2">
        <v>10511.346269514001</v>
      </c>
    </row>
    <row r="29" spans="2:11">
      <c r="E29" s="6" t="s">
        <v>29</v>
      </c>
      <c r="F29" s="6"/>
      <c r="G29" s="2">
        <v>4047.3000313090001</v>
      </c>
      <c r="H29" s="4">
        <f>G29/G5</f>
        <v>3.4589369373541536E-4</v>
      </c>
      <c r="I29">
        <v>206</v>
      </c>
      <c r="J29" s="4">
        <f>I29/I5</f>
        <v>4.4363279264689415E-4</v>
      </c>
      <c r="K29" s="2">
        <v>2763.3671764790001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"/>
  <sheetViews>
    <sheetView workbookViewId="0">
      <selection activeCell="Q7" sqref="Q7"/>
    </sheetView>
  </sheetViews>
  <sheetFormatPr defaultRowHeight="30" customHeight="1"/>
  <cols>
    <col min="5" max="5" width="32.7109375" customWidth="1"/>
  </cols>
  <sheetData>
    <row r="1" spans="1:5" ht="54.75" customHeight="1">
      <c r="E1" s="17" t="s">
        <v>45</v>
      </c>
    </row>
    <row r="2" spans="1:5">
      <c r="A2" t="s">
        <v>30</v>
      </c>
    </row>
    <row r="3" spans="1:5">
      <c r="A3" t="s">
        <v>31</v>
      </c>
      <c r="B3">
        <f>'NEWT - EU'!$G$7</f>
        <v>11934414.459113186</v>
      </c>
    </row>
    <row r="4" spans="1:5">
      <c r="A4" t="s">
        <v>32</v>
      </c>
      <c r="B4">
        <f>'NEWT - EU'!$G$8</f>
        <v>1094769.1550437398</v>
      </c>
    </row>
    <row r="5" spans="1:5">
      <c r="A5" t="s">
        <v>33</v>
      </c>
      <c r="B5">
        <f>'NEWT - EU'!$G$9</f>
        <v>362025.03546424903</v>
      </c>
    </row>
    <row r="6" spans="1:5">
      <c r="A6" t="s">
        <v>34</v>
      </c>
      <c r="B6">
        <f>'NEWT - EU'!$G$10</f>
        <v>170.04803463299999</v>
      </c>
    </row>
    <row r="15" spans="1:5">
      <c r="A15" t="s">
        <v>35</v>
      </c>
    </row>
    <row r="16" spans="1:5">
      <c r="A16" t="s">
        <v>31</v>
      </c>
      <c r="B16">
        <f>'NEWT - EU'!$I$7</f>
        <v>417368</v>
      </c>
    </row>
    <row r="17" spans="1:2">
      <c r="A17" t="s">
        <v>32</v>
      </c>
      <c r="B17">
        <f>'NEWT - EU'!$I$8</f>
        <v>44545</v>
      </c>
    </row>
    <row r="18" spans="1:2">
      <c r="A18" t="s">
        <v>33</v>
      </c>
      <c r="B18">
        <f>'NEWT - EU'!$I$9</f>
        <v>880701</v>
      </c>
    </row>
    <row r="19" spans="1:2">
      <c r="A19" t="s">
        <v>34</v>
      </c>
      <c r="B19">
        <f>'NEWT - EU'!$I$10</f>
        <v>3449</v>
      </c>
    </row>
    <row r="27" spans="1:2">
      <c r="A27" t="s">
        <v>18</v>
      </c>
    </row>
    <row r="28" spans="1:2">
      <c r="A28" t="s">
        <v>36</v>
      </c>
      <c r="B28">
        <f>'NEWT - EU'!$G$18</f>
        <v>6834779.2411557632</v>
      </c>
    </row>
    <row r="29" spans="1:2">
      <c r="A29" t="s">
        <v>37</v>
      </c>
      <c r="B29">
        <f>'NEWT - EU'!$G$19</f>
        <v>963129.17618418101</v>
      </c>
    </row>
    <row r="30" spans="1:2">
      <c r="A30" t="s">
        <v>38</v>
      </c>
      <c r="B30">
        <f>'NEWT - EU'!$G$22</f>
        <v>112038.851022891</v>
      </c>
    </row>
    <row r="31" spans="1:2">
      <c r="A31" t="s">
        <v>39</v>
      </c>
      <c r="B31">
        <f>'NEWT - EU'!$G$23</f>
        <v>5119236.345794091</v>
      </c>
    </row>
    <row r="40" spans="1:2">
      <c r="A40" t="s">
        <v>40</v>
      </c>
    </row>
    <row r="41" spans="1:2">
      <c r="A41" t="s">
        <v>41</v>
      </c>
      <c r="B41">
        <f>'NEWT - EU'!$G$26</f>
        <v>6271517.7016783729</v>
      </c>
    </row>
    <row r="42" spans="1:2">
      <c r="A42" t="s">
        <v>42</v>
      </c>
      <c r="B42">
        <f>'NEWT - EU'!$G$27</f>
        <v>6747259.1840188988</v>
      </c>
    </row>
    <row r="43" spans="1:2">
      <c r="A43" t="s">
        <v>43</v>
      </c>
      <c r="B43">
        <f>'NEWT - EU'!$G$28</f>
        <v>9690.3661741020005</v>
      </c>
    </row>
    <row r="44" spans="1:2">
      <c r="A44" t="s">
        <v>44</v>
      </c>
      <c r="B44">
        <f>'NEWT - EU'!$G$29</f>
        <v>716.362285552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2023-04-18T09:06:55Z</dcterms:created>
  <dcterms:modified xsi:type="dcterms:W3CDTF">2023-04-18T09:06:55Z</dcterms:modified>
</cp:coreProperties>
</file>